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Draft 2023-24 Budget Proposal" sheetId="1" r:id="rId4"/>
    <sheet name="Sheet 1" sheetId="2" r:id="rId5"/>
    <sheet name="Collections Report" sheetId="3" r:id="rId6"/>
  </sheets>
</workbook>
</file>

<file path=xl/sharedStrings.xml><?xml version="1.0" encoding="utf-8"?>
<sst xmlns="http://schemas.openxmlformats.org/spreadsheetml/2006/main" uniqueCount="104">
  <si>
    <t>DLPOA PROPOSED BUDGET 2023-24 (DRAFT)</t>
  </si>
  <si>
    <t>Operating Fund</t>
  </si>
  <si>
    <t>Income</t>
  </si>
  <si>
    <t>Code</t>
  </si>
  <si>
    <t>Description</t>
  </si>
  <si>
    <t>Amount</t>
  </si>
  <si>
    <t>Total Billable units = 367</t>
  </si>
  <si>
    <t>Assessment Income</t>
  </si>
  <si>
    <t>(360 units x $500)</t>
  </si>
  <si>
    <t>Lake Assessments</t>
  </si>
  <si>
    <t>Total</t>
  </si>
  <si>
    <t>Other Income</t>
  </si>
  <si>
    <t>Misc. Owner Income</t>
  </si>
  <si>
    <t>Boat Stickers</t>
  </si>
  <si>
    <t>Interest Income</t>
  </si>
  <si>
    <t>Total Other Income</t>
  </si>
  <si>
    <t>Total Income</t>
  </si>
  <si>
    <t>Expenses</t>
  </si>
  <si>
    <t>Administration</t>
  </si>
  <si>
    <t>Management Fees</t>
  </si>
  <si>
    <t>Association Manager</t>
  </si>
  <si>
    <t>Heartlands Conservancy</t>
  </si>
  <si>
    <t>Accounting &amp; Prof Fees</t>
  </si>
  <si>
    <t>Legal Fees</t>
  </si>
  <si>
    <t>Computer and Software Exp</t>
  </si>
  <si>
    <t>Web Domain &amp; Hosting</t>
  </si>
  <si>
    <t>Elections &amp; Voting</t>
  </si>
  <si>
    <t>Financial Admin</t>
  </si>
  <si>
    <t>Member Communications</t>
  </si>
  <si>
    <t>Office Supplies</t>
  </si>
  <si>
    <t>Onsite Postage</t>
  </si>
  <si>
    <t>Water Testing</t>
  </si>
  <si>
    <t>Miscellaneous Admin</t>
  </si>
  <si>
    <t>Total Admin</t>
  </si>
  <si>
    <t>Fish &amp; Wildlife</t>
  </si>
  <si>
    <t>Fish Toxins Lab Work</t>
  </si>
  <si>
    <t>Fishing Derby</t>
  </si>
  <si>
    <t>Fishing Tournament</t>
  </si>
  <si>
    <t>Lake Stocking</t>
  </si>
  <si>
    <t>Traps &amp; Bait</t>
  </si>
  <si>
    <t>Total Fish &amp; Wildlife</t>
  </si>
  <si>
    <t>Grounds</t>
  </si>
  <si>
    <t>Signage</t>
  </si>
  <si>
    <t>Lawn Care</t>
  </si>
  <si>
    <t>Dam Maintenance</t>
  </si>
  <si>
    <t>Dam Inspection</t>
  </si>
  <si>
    <t>Dam Repairs &amp; Maintenance</t>
  </si>
  <si>
    <t>Silt &amp; Erosion Eng, Survey &amp; Design</t>
  </si>
  <si>
    <t>Silt &amp; Erosion Interest Exp</t>
  </si>
  <si>
    <t>Shoreline &amp; Area Maintenance</t>
  </si>
  <si>
    <t>Inflow Maintenance</t>
  </si>
  <si>
    <t>840 Property - Miscellaneous</t>
  </si>
  <si>
    <t>840 Property - Mow &amp; Landscape</t>
  </si>
  <si>
    <t>840 Property - Utilities</t>
  </si>
  <si>
    <t>Miscellaneous Grounds</t>
  </si>
  <si>
    <t>Lake Debris Cleanup</t>
  </si>
  <si>
    <t>Total Grounds</t>
  </si>
  <si>
    <t>Social</t>
  </si>
  <si>
    <t>Fireworks &amp; Deposit</t>
  </si>
  <si>
    <t>Social Activities</t>
  </si>
  <si>
    <t>Member Meeting</t>
  </si>
  <si>
    <t>Bonfire</t>
  </si>
  <si>
    <t>Holiday Party</t>
  </si>
  <si>
    <t>Total Social</t>
  </si>
  <si>
    <t>Insurance</t>
  </si>
  <si>
    <t>Total Insurance</t>
  </si>
  <si>
    <t>Taxes</t>
  </si>
  <si>
    <t>Total Taxes</t>
  </si>
  <si>
    <t>Total Operations Expenses</t>
  </si>
  <si>
    <t>Operating Net Fund Total</t>
  </si>
  <si>
    <t>Reserve Fund</t>
  </si>
  <si>
    <t>(360 units x $525)</t>
  </si>
  <si>
    <t>Capital Income</t>
  </si>
  <si>
    <t>Dam/Spillway Fund</t>
  </si>
  <si>
    <t>Expense</t>
  </si>
  <si>
    <t>Special Projects</t>
  </si>
  <si>
    <t>Contractor</t>
  </si>
  <si>
    <t xml:space="preserve">                 </t>
  </si>
  <si>
    <t>Loan Interest Payments</t>
  </si>
  <si>
    <t>Loan Principal Payments</t>
  </si>
  <si>
    <t>Total Special Projects</t>
  </si>
  <si>
    <t>Dam/Spillway Fund Net Total</t>
  </si>
  <si>
    <t>Engineering Fund</t>
  </si>
  <si>
    <t>Construction Management</t>
  </si>
  <si>
    <t>Engineering</t>
  </si>
  <si>
    <t>Engineering Fund Net Total</t>
  </si>
  <si>
    <t>Silt Retention Basin Fund</t>
  </si>
  <si>
    <t>Demolition</t>
  </si>
  <si>
    <t>To be Determined</t>
  </si>
  <si>
    <t>Silt Retention Basin Fund Net Total</t>
  </si>
  <si>
    <t>Table 1</t>
  </si>
  <si>
    <t>DLPOA PROPOSED BUDGET 2024-25 (DRAFT 01.29.24)</t>
  </si>
  <si>
    <t>2023-24 Amount</t>
  </si>
  <si>
    <t>2024-25 Proposed</t>
  </si>
  <si>
    <t>Includes $17k for mapping lake</t>
  </si>
  <si>
    <t>Collections Report (Over 90 days delinquent)</t>
  </si>
  <si>
    <t>(As of 12.31.2022)</t>
  </si>
  <si>
    <t>Ref #</t>
  </si>
  <si>
    <t>Status</t>
  </si>
  <si>
    <t>Collections</t>
  </si>
  <si>
    <t>Management Plan</t>
  </si>
  <si>
    <t>(In Trust)</t>
  </si>
  <si>
    <t>Entirety of all assessment collections &gt;90 days is 2.94% of total assessments biilled in 2022</t>
  </si>
  <si>
    <t>Total of all fees due (assessments, fines, late fees, etc.) is 4.56% of total assessments billed in 2022</t>
  </si>
</sst>
</file>

<file path=xl/styles.xml><?xml version="1.0" encoding="utf-8"?>
<styleSheet xmlns="http://schemas.openxmlformats.org/spreadsheetml/2006/main">
  <numFmts count="5">
    <numFmt numFmtId="0" formatCode="General"/>
    <numFmt numFmtId="59" formatCode="&quot;$&quot;#,##0"/>
    <numFmt numFmtId="60" formatCode="mmmm"/>
    <numFmt numFmtId="61" formatCode="&quot;$&quot;#,##0.00"/>
    <numFmt numFmtId="62" formatCode="&quot; &quot;&quot;$&quot;* #,##0.00&quot; &quot;;&quot; &quot;&quot;$&quot;* (#,##0.00);&quot; &quot;&quot;$&quot;* &quot;-&quot;??&quot; &quot;"/>
  </numFmts>
  <fonts count="11">
    <font>
      <sz val="11"/>
      <color indexed="8"/>
      <name val="Calibri"/>
    </font>
    <font>
      <sz val="15"/>
      <color indexed="8"/>
      <name val="Calibri"/>
    </font>
    <font>
      <b val="1"/>
      <sz val="24"/>
      <color indexed="8"/>
      <name val="Calibri"/>
    </font>
    <font>
      <b val="1"/>
      <sz val="18"/>
      <color indexed="8"/>
      <name val="Calibri"/>
    </font>
    <font>
      <b val="1"/>
      <sz val="11"/>
      <color indexed="8"/>
      <name val="Calibri"/>
    </font>
    <font>
      <b val="1"/>
      <sz val="14"/>
      <color indexed="8"/>
      <name val="Calibri"/>
    </font>
    <font>
      <sz val="14"/>
      <color indexed="8"/>
      <name val="Calibri"/>
    </font>
    <font>
      <b val="1"/>
      <sz val="13"/>
      <color indexed="12"/>
      <name val="Calibri"/>
    </font>
    <font>
      <b val="1"/>
      <sz val="16"/>
      <color indexed="8"/>
      <name val="Calibri"/>
    </font>
    <font>
      <b val="1"/>
      <sz val="11"/>
      <color indexed="14"/>
      <name val="Calibri"/>
    </font>
    <font>
      <sz val="12"/>
      <color indexed="8"/>
      <name val="Helvetica Neue"/>
    </font>
  </fonts>
  <fills count="8">
    <fill>
      <patternFill patternType="none"/>
    </fill>
    <fill>
      <patternFill patternType="gray125"/>
    </fill>
    <fill>
      <patternFill patternType="solid">
        <fgColor indexed="10"/>
        <bgColor auto="1"/>
      </patternFill>
    </fill>
    <fill>
      <patternFill patternType="solid">
        <fgColor indexed="11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5"/>
        <bgColor auto="1"/>
      </patternFill>
    </fill>
    <fill>
      <patternFill patternType="solid">
        <fgColor indexed="18"/>
        <bgColor auto="1"/>
      </patternFill>
    </fill>
    <fill>
      <patternFill patternType="solid">
        <fgColor indexed="19"/>
        <bgColor auto="1"/>
      </patternFill>
    </fill>
  </fills>
  <borders count="31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8"/>
      </bottom>
      <diagonal/>
    </border>
    <border>
      <left style="thin">
        <color indexed="9"/>
      </left>
      <right style="thin">
        <color indexed="8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9"/>
      </left>
      <right style="thin">
        <color indexed="9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8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8"/>
      </top>
      <bottom style="medium">
        <color indexed="8"/>
      </bottom>
      <diagonal/>
    </border>
    <border>
      <left style="thin">
        <color indexed="9"/>
      </left>
      <right style="thin">
        <color indexed="9"/>
      </right>
      <top style="medium">
        <color indexed="8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/>
      <top/>
      <bottom/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16"/>
      </left>
      <right style="thin">
        <color indexed="16"/>
      </right>
      <top style="thin">
        <color indexed="16"/>
      </top>
      <bottom style="thin">
        <color indexed="17"/>
      </bottom>
      <diagonal/>
    </border>
    <border>
      <left style="thin">
        <color indexed="16"/>
      </left>
      <right style="thin">
        <color indexed="17"/>
      </right>
      <top style="thin">
        <color indexed="17"/>
      </top>
      <bottom style="thin">
        <color indexed="16"/>
      </bottom>
      <diagonal/>
    </border>
    <border>
      <left style="thin">
        <color indexed="17"/>
      </left>
      <right style="thin">
        <color indexed="16"/>
      </right>
      <top style="thin">
        <color indexed="17"/>
      </top>
      <bottom style="thin">
        <color indexed="16"/>
      </bottom>
      <diagonal/>
    </border>
    <border>
      <left style="thin">
        <color indexed="16"/>
      </left>
      <right style="thin">
        <color indexed="16"/>
      </right>
      <top style="thin">
        <color indexed="17"/>
      </top>
      <bottom style="thin">
        <color indexed="16"/>
      </bottom>
      <diagonal/>
    </border>
    <border>
      <left style="thin">
        <color indexed="16"/>
      </left>
      <right style="thin">
        <color indexed="17"/>
      </right>
      <top style="thin">
        <color indexed="16"/>
      </top>
      <bottom style="thin">
        <color indexed="16"/>
      </bottom>
      <diagonal/>
    </border>
    <border>
      <left style="thin">
        <color indexed="17"/>
      </left>
      <right style="thin">
        <color indexed="16"/>
      </right>
      <top style="thin">
        <color indexed="16"/>
      </top>
      <bottom style="thin">
        <color indexed="16"/>
      </bottom>
      <diagonal/>
    </border>
    <border>
      <left style="thin">
        <color indexed="16"/>
      </left>
      <right style="thin">
        <color indexed="16"/>
      </right>
      <top style="thin">
        <color indexed="16"/>
      </top>
      <bottom style="thin">
        <color indexed="16"/>
      </bottom>
      <diagonal/>
    </border>
    <border>
      <left style="thin">
        <color indexed="16"/>
      </left>
      <right style="thin">
        <color indexed="16"/>
      </right>
      <top style="thin">
        <color indexed="16"/>
      </top>
      <bottom style="thin">
        <color indexed="8"/>
      </bottom>
      <diagonal/>
    </border>
    <border>
      <left style="thin">
        <color indexed="16"/>
      </left>
      <right style="thin">
        <color indexed="8"/>
      </right>
      <top style="thin">
        <color indexed="16"/>
      </top>
      <bottom style="thin">
        <color indexed="16"/>
      </bottom>
      <diagonal/>
    </border>
    <border>
      <left style="thin">
        <color indexed="8"/>
      </left>
      <right style="thin">
        <color indexed="16"/>
      </right>
      <top style="thin">
        <color indexed="16"/>
      </top>
      <bottom style="thin">
        <color indexed="16"/>
      </bottom>
      <diagonal/>
    </border>
    <border>
      <left style="thin">
        <color indexed="16"/>
      </left>
      <right style="thin">
        <color indexed="16"/>
      </right>
      <top style="thin">
        <color indexed="8"/>
      </top>
      <bottom style="thin">
        <color indexed="8"/>
      </bottom>
      <diagonal/>
    </border>
    <border>
      <left style="thin">
        <color indexed="16"/>
      </left>
      <right style="thin">
        <color indexed="16"/>
      </right>
      <top style="thin">
        <color indexed="8"/>
      </top>
      <bottom style="thin">
        <color indexed="16"/>
      </bottom>
      <diagonal/>
    </border>
    <border>
      <left style="thin">
        <color indexed="16"/>
      </left>
      <right style="thin">
        <color indexed="16"/>
      </right>
      <top style="thin">
        <color indexed="8"/>
      </top>
      <bottom style="medium">
        <color indexed="8"/>
      </bottom>
      <diagonal/>
    </border>
    <border>
      <left style="thin">
        <color indexed="16"/>
      </left>
      <right style="thin">
        <color indexed="16"/>
      </right>
      <top style="medium">
        <color indexed="8"/>
      </top>
      <bottom style="thin">
        <color indexed="8"/>
      </bottom>
      <diagonal/>
    </border>
  </borders>
  <cellStyleXfs count="1">
    <xf numFmtId="0" fontId="0" applyNumberFormat="0" applyFont="1" applyFill="0" applyBorder="0" applyAlignment="1" applyProtection="0">
      <alignment vertical="bottom"/>
    </xf>
  </cellStyleXfs>
  <cellXfs count="97">
    <xf numFmtId="0" fontId="0" applyNumberFormat="0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49" fontId="2" borderId="1" applyNumberFormat="1" applyFont="1" applyFill="0" applyBorder="1" applyAlignment="1" applyProtection="0">
      <alignment vertical="bottom"/>
    </xf>
    <xf numFmtId="0" fontId="0" borderId="1" applyNumberFormat="0" applyFont="1" applyFill="0" applyBorder="1" applyAlignment="1" applyProtection="0">
      <alignment vertical="bottom"/>
    </xf>
    <xf numFmtId="0" fontId="0" fillId="2" borderId="1" applyNumberFormat="0" applyFont="1" applyFill="1" applyBorder="1" applyAlignment="1" applyProtection="0">
      <alignment vertical="bottom"/>
    </xf>
    <xf numFmtId="49" fontId="3" borderId="1" applyNumberFormat="1" applyFont="1" applyFill="0" applyBorder="1" applyAlignment="1" applyProtection="0">
      <alignment vertical="bottom"/>
    </xf>
    <xf numFmtId="49" fontId="4" borderId="1" applyNumberFormat="1" applyFont="1" applyFill="0" applyBorder="1" applyAlignment="1" applyProtection="0">
      <alignment horizontal="right" vertical="bottom"/>
    </xf>
    <xf numFmtId="49" fontId="4" borderId="1" applyNumberFormat="1" applyFont="1" applyFill="0" applyBorder="1" applyAlignment="1" applyProtection="0">
      <alignment vertical="bottom"/>
    </xf>
    <xf numFmtId="49" fontId="4" fillId="2" borderId="1" applyNumberFormat="1" applyFont="1" applyFill="1" applyBorder="1" applyAlignment="1" applyProtection="0">
      <alignment horizontal="right" vertical="bottom"/>
    </xf>
    <xf numFmtId="0" fontId="0" borderId="2" applyNumberFormat="0" applyFont="1" applyFill="0" applyBorder="1" applyAlignment="1" applyProtection="0">
      <alignment vertical="bottom"/>
    </xf>
    <xf numFmtId="0" fontId="0" borderId="3" applyNumberFormat="0" applyFont="1" applyFill="0" applyBorder="1" applyAlignment="1" applyProtection="0">
      <alignment vertical="bottom"/>
    </xf>
    <xf numFmtId="49" fontId="0" fillId="3" borderId="4" applyNumberFormat="1" applyFont="1" applyFill="1" applyBorder="1" applyAlignment="1" applyProtection="0">
      <alignment horizontal="center" vertical="bottom" wrapText="1"/>
    </xf>
    <xf numFmtId="0" fontId="0" borderId="5" applyNumberFormat="0" applyFont="1" applyFill="0" applyBorder="1" applyAlignment="1" applyProtection="0">
      <alignment vertical="bottom"/>
    </xf>
    <xf numFmtId="0" fontId="0" borderId="1" applyNumberFormat="1" applyFont="1" applyFill="0" applyBorder="1" applyAlignment="1" applyProtection="0">
      <alignment vertical="bottom"/>
    </xf>
    <xf numFmtId="49" fontId="0" borderId="1" applyNumberFormat="1" applyFont="1" applyFill="0" applyBorder="1" applyAlignment="1" applyProtection="0">
      <alignment vertical="bottom"/>
    </xf>
    <xf numFmtId="59" fontId="0" fillId="2" borderId="1" applyNumberFormat="1" applyFont="1" applyFill="1" applyBorder="1" applyAlignment="1" applyProtection="0">
      <alignment vertical="bottom"/>
    </xf>
    <xf numFmtId="49" fontId="0" borderId="3" applyNumberFormat="1" applyFont="1" applyFill="0" applyBorder="1" applyAlignment="1" applyProtection="0">
      <alignment vertical="bottom"/>
    </xf>
    <xf numFmtId="0" fontId="0" fillId="3" borderId="6" applyNumberFormat="0" applyFont="1" applyFill="1" applyBorder="1" applyAlignment="1" applyProtection="0">
      <alignment horizontal="center" vertical="bottom" wrapText="1"/>
    </xf>
    <xf numFmtId="59" fontId="0" borderId="1" applyNumberFormat="1" applyFont="1" applyFill="0" applyBorder="1" applyAlignment="1" applyProtection="0">
      <alignment vertical="bottom"/>
    </xf>
    <xf numFmtId="3" fontId="0" borderId="1" applyNumberFormat="1" applyFont="1" applyFill="0" applyBorder="1" applyAlignment="1" applyProtection="0">
      <alignment vertical="bottom"/>
    </xf>
    <xf numFmtId="59" fontId="0" fillId="2" borderId="2" applyNumberFormat="1" applyFont="1" applyFill="1" applyBorder="1" applyAlignment="1" applyProtection="0">
      <alignment vertical="bottom"/>
    </xf>
    <xf numFmtId="59" fontId="4" fillId="2" borderId="7" applyNumberFormat="1" applyFont="1" applyFill="1" applyBorder="1" applyAlignment="1" applyProtection="0">
      <alignment vertical="bottom"/>
    </xf>
    <xf numFmtId="0" fontId="0" fillId="3" borderId="8" applyNumberFormat="0" applyFont="1" applyFill="1" applyBorder="1" applyAlignment="1" applyProtection="0">
      <alignment horizontal="center" vertical="bottom" wrapText="1"/>
    </xf>
    <xf numFmtId="0" fontId="0" fillId="2" borderId="9" applyNumberFormat="0" applyFont="1" applyFill="1" applyBorder="1" applyAlignment="1" applyProtection="0">
      <alignment vertical="bottom"/>
    </xf>
    <xf numFmtId="0" fontId="0" borderId="9" applyNumberFormat="0" applyFont="1" applyFill="0" applyBorder="1" applyAlignment="1" applyProtection="0">
      <alignment vertical="bottom"/>
    </xf>
    <xf numFmtId="0" fontId="4" borderId="1" applyNumberFormat="0" applyFont="1" applyFill="0" applyBorder="1" applyAlignment="1" applyProtection="0">
      <alignment vertical="bottom"/>
    </xf>
    <xf numFmtId="59" fontId="4" fillId="2" borderId="10" applyNumberFormat="1" applyFont="1" applyFill="1" applyBorder="1" applyAlignment="1" applyProtection="0">
      <alignment vertical="bottom"/>
    </xf>
    <xf numFmtId="49" fontId="5" borderId="1" applyNumberFormat="1" applyFont="1" applyFill="0" applyBorder="1" applyAlignment="1" applyProtection="0">
      <alignment vertical="bottom"/>
    </xf>
    <xf numFmtId="0" fontId="6" borderId="1" applyNumberFormat="0" applyFont="1" applyFill="0" applyBorder="1" applyAlignment="1" applyProtection="0">
      <alignment vertical="bottom"/>
    </xf>
    <xf numFmtId="59" fontId="5" fillId="2" borderId="11" applyNumberFormat="1" applyFont="1" applyFill="1" applyBorder="1" applyAlignment="1" applyProtection="0">
      <alignment vertical="bottom"/>
    </xf>
    <xf numFmtId="0" fontId="0" fillId="2" borderId="10" applyNumberFormat="0" applyFont="1" applyFill="1" applyBorder="1" applyAlignment="1" applyProtection="0">
      <alignment vertical="bottom"/>
    </xf>
    <xf numFmtId="59" fontId="7" fillId="2" borderId="1" applyNumberFormat="1" applyFont="1" applyFill="1" applyBorder="1" applyAlignment="1" applyProtection="0">
      <alignment vertical="bottom"/>
    </xf>
    <xf numFmtId="49" fontId="8" borderId="1" applyNumberFormat="1" applyFont="1" applyFill="0" applyBorder="1" applyAlignment="1" applyProtection="0">
      <alignment vertical="bottom"/>
    </xf>
    <xf numFmtId="49" fontId="0" fillId="2" borderId="1" applyNumberFormat="1" applyFont="1" applyFill="1" applyBorder="1" applyAlignment="1" applyProtection="0">
      <alignment vertical="bottom"/>
    </xf>
    <xf numFmtId="0" fontId="0" borderId="12" applyNumberFormat="0" applyFont="1" applyFill="0" applyBorder="1" applyAlignment="1" applyProtection="0">
      <alignment vertical="bottom"/>
    </xf>
    <xf numFmtId="59" fontId="0" fillId="2" borderId="13" applyNumberFormat="1" applyFont="1" applyFill="1" applyBorder="1" applyAlignment="1" applyProtection="0">
      <alignment vertical="bottom"/>
    </xf>
    <xf numFmtId="59" fontId="0" fillId="4" borderId="14" applyNumberFormat="1" applyFont="1" applyFill="1" applyBorder="1" applyAlignment="1" applyProtection="0">
      <alignment horizontal="center" vertical="center"/>
    </xf>
    <xf numFmtId="0" fontId="0" borderId="15" applyNumberFormat="0" applyFont="1" applyFill="0" applyBorder="1" applyAlignment="1" applyProtection="0">
      <alignment vertical="bottom"/>
    </xf>
    <xf numFmtId="0" fontId="0" borderId="16" applyNumberFormat="0" applyFont="1" applyFill="0" applyBorder="1" applyAlignment="1" applyProtection="0">
      <alignment vertical="bottom"/>
    </xf>
    <xf numFmtId="0" fontId="0" fillId="4" borderId="14" applyNumberFormat="0" applyFont="1" applyFill="1" applyBorder="1" applyAlignment="1" applyProtection="0">
      <alignment horizontal="center" vertical="center"/>
    </xf>
    <xf numFmtId="49" fontId="9" fillId="2" borderId="1" applyNumberFormat="1" applyFont="1" applyFill="1" applyBorder="1" applyAlignment="1" applyProtection="0">
      <alignment vertical="bottom"/>
    </xf>
    <xf numFmtId="59" fontId="9" fillId="2" borderId="13" applyNumberFormat="1" applyFont="1" applyFill="1" applyBorder="1" applyAlignment="1" applyProtection="0">
      <alignment vertical="bottom"/>
    </xf>
    <xf numFmtId="0" fontId="0" fillId="2" borderId="16" applyNumberFormat="0" applyFont="1" applyFill="1" applyBorder="1" applyAlignment="1" applyProtection="0">
      <alignment horizontal="center" vertical="center"/>
    </xf>
    <xf numFmtId="0" fontId="0" applyNumberFormat="1" applyFont="1" applyFill="0" applyBorder="0" applyAlignment="1" applyProtection="0">
      <alignment vertical="bottom"/>
    </xf>
    <xf numFmtId="0" fontId="1" applyNumberFormat="0" applyFont="1" applyFill="0" applyBorder="0" applyAlignment="1" applyProtection="0">
      <alignment horizontal="center" vertical="center"/>
    </xf>
    <xf numFmtId="49" fontId="2" fillId="5" borderId="17" applyNumberFormat="1" applyFont="1" applyFill="1" applyBorder="1" applyAlignment="1" applyProtection="0">
      <alignment vertical="bottom"/>
    </xf>
    <xf numFmtId="0" fontId="4" fillId="5" borderId="17" applyNumberFormat="0" applyFont="1" applyFill="1" applyBorder="1" applyAlignment="1" applyProtection="0">
      <alignment vertical="bottom"/>
    </xf>
    <xf numFmtId="59" fontId="4" fillId="5" borderId="17" applyNumberFormat="1" applyFont="1" applyFill="1" applyBorder="1" applyAlignment="1" applyProtection="0">
      <alignment vertical="bottom"/>
    </xf>
    <xf numFmtId="0" fontId="4" fillId="6" borderId="18" applyNumberFormat="0" applyFont="1" applyFill="1" applyBorder="1" applyAlignment="1" applyProtection="0">
      <alignment vertical="bottom"/>
    </xf>
    <xf numFmtId="0" fontId="0" borderId="19" applyNumberFormat="0" applyFont="1" applyFill="0" applyBorder="1" applyAlignment="1" applyProtection="0">
      <alignment vertical="bottom"/>
    </xf>
    <xf numFmtId="0" fontId="0" borderId="20" applyNumberFormat="0" applyFont="1" applyFill="0" applyBorder="1" applyAlignment="1" applyProtection="0">
      <alignment vertical="bottom"/>
    </xf>
    <xf numFmtId="59" fontId="0" borderId="20" applyNumberFormat="1" applyFont="1" applyFill="0" applyBorder="1" applyAlignment="1" applyProtection="0">
      <alignment vertical="bottom"/>
    </xf>
    <xf numFmtId="49" fontId="2" fillId="6" borderId="21" applyNumberFormat="1" applyFont="1" applyFill="1" applyBorder="1" applyAlignment="1" applyProtection="0">
      <alignment vertical="bottom"/>
    </xf>
    <xf numFmtId="0" fontId="0" borderId="22" applyNumberFormat="0" applyFont="1" applyFill="0" applyBorder="1" applyAlignment="1" applyProtection="0">
      <alignment vertical="bottom"/>
    </xf>
    <xf numFmtId="0" fontId="0" borderId="23" applyNumberFormat="0" applyFont="1" applyFill="0" applyBorder="1" applyAlignment="1" applyProtection="0">
      <alignment vertical="bottom"/>
    </xf>
    <xf numFmtId="59" fontId="0" borderId="23" applyNumberFormat="1" applyFont="1" applyFill="0" applyBorder="1" applyAlignment="1" applyProtection="0">
      <alignment vertical="bottom"/>
    </xf>
    <xf numFmtId="49" fontId="3" fillId="6" borderId="21" applyNumberFormat="1" applyFont="1" applyFill="1" applyBorder="1" applyAlignment="1" applyProtection="0">
      <alignment vertical="bottom"/>
    </xf>
    <xf numFmtId="49" fontId="4" fillId="6" borderId="21" applyNumberFormat="1" applyFont="1" applyFill="1" applyBorder="1" applyAlignment="1" applyProtection="0">
      <alignment horizontal="right" vertical="bottom"/>
    </xf>
    <xf numFmtId="49" fontId="4" borderId="22" applyNumberFormat="1" applyFont="1" applyFill="0" applyBorder="1" applyAlignment="1" applyProtection="0">
      <alignment vertical="bottom"/>
    </xf>
    <xf numFmtId="49" fontId="4" borderId="23" applyNumberFormat="1" applyFont="1" applyFill="0" applyBorder="1" applyAlignment="1" applyProtection="0">
      <alignment horizontal="right" vertical="bottom"/>
    </xf>
    <xf numFmtId="49" fontId="4" borderId="23" applyNumberFormat="1" applyFont="1" applyFill="0" applyBorder="1" applyAlignment="1" applyProtection="0">
      <alignment vertical="bottom"/>
    </xf>
    <xf numFmtId="60" fontId="0" borderId="23" applyNumberFormat="1" applyFont="1" applyFill="0" applyBorder="1" applyAlignment="1" applyProtection="0">
      <alignment vertical="bottom"/>
    </xf>
    <xf numFmtId="0" fontId="4" fillId="6" borderId="21" applyNumberFormat="0" applyFont="1" applyFill="1" applyBorder="1" applyAlignment="1" applyProtection="0">
      <alignment vertical="bottom"/>
    </xf>
    <xf numFmtId="59" fontId="0" fillId="7" borderId="23" applyNumberFormat="1" applyFont="1" applyFill="1" applyBorder="1" applyAlignment="1" applyProtection="0">
      <alignment vertical="bottom"/>
    </xf>
    <xf numFmtId="0" fontId="4" fillId="6" borderId="21" applyNumberFormat="1" applyFont="1" applyFill="1" applyBorder="1" applyAlignment="1" applyProtection="0">
      <alignment vertical="bottom"/>
    </xf>
    <xf numFmtId="49" fontId="0" borderId="22" applyNumberFormat="1" applyFont="1" applyFill="0" applyBorder="1" applyAlignment="1" applyProtection="0">
      <alignment vertical="bottom"/>
    </xf>
    <xf numFmtId="0" fontId="0" borderId="24" applyNumberFormat="0" applyFont="1" applyFill="0" applyBorder="1" applyAlignment="1" applyProtection="0">
      <alignment vertical="bottom"/>
    </xf>
    <xf numFmtId="3" fontId="0" borderId="23" applyNumberFormat="1" applyFont="1" applyFill="0" applyBorder="1" applyAlignment="1" applyProtection="0">
      <alignment vertical="bottom"/>
    </xf>
    <xf numFmtId="59" fontId="0" borderId="24" applyNumberFormat="1" applyFont="1" applyFill="0" applyBorder="1" applyAlignment="1" applyProtection="0">
      <alignment vertical="bottom"/>
    </xf>
    <xf numFmtId="59" fontId="0" fillId="7" borderId="25" applyNumberFormat="1" applyFont="1" applyFill="1" applyBorder="1" applyAlignment="1" applyProtection="0">
      <alignment vertical="bottom"/>
    </xf>
    <xf numFmtId="3" fontId="0" borderId="26" applyNumberFormat="1" applyFont="1" applyFill="0" applyBorder="1" applyAlignment="1" applyProtection="0">
      <alignment vertical="bottom"/>
    </xf>
    <xf numFmtId="49" fontId="4" fillId="6" borderId="21" applyNumberFormat="1" applyFont="1" applyFill="1" applyBorder="1" applyAlignment="1" applyProtection="0">
      <alignment vertical="bottom"/>
    </xf>
    <xf numFmtId="59" fontId="4" borderId="27" applyNumberFormat="1" applyFont="1" applyFill="0" applyBorder="1" applyAlignment="1" applyProtection="0">
      <alignment vertical="bottom"/>
    </xf>
    <xf numFmtId="0" fontId="0" borderId="26" applyNumberFormat="0" applyFont="1" applyFill="0" applyBorder="1" applyAlignment="1" applyProtection="0">
      <alignment vertical="bottom"/>
    </xf>
    <xf numFmtId="0" fontId="0" borderId="28" applyNumberFormat="0" applyFont="1" applyFill="0" applyBorder="1" applyAlignment="1" applyProtection="0">
      <alignment vertical="bottom"/>
    </xf>
    <xf numFmtId="0" fontId="4" borderId="23" applyNumberFormat="0" applyFont="1" applyFill="0" applyBorder="1" applyAlignment="1" applyProtection="0">
      <alignment vertical="bottom"/>
    </xf>
    <xf numFmtId="59" fontId="4" borderId="29" applyNumberFormat="1" applyFont="1" applyFill="0" applyBorder="1" applyAlignment="1" applyProtection="0">
      <alignment vertical="bottom"/>
    </xf>
    <xf numFmtId="49" fontId="0" borderId="23" applyNumberFormat="1" applyFont="1" applyFill="0" applyBorder="1" applyAlignment="1" applyProtection="0">
      <alignment vertical="bottom"/>
    </xf>
    <xf numFmtId="49" fontId="5" fillId="6" borderId="21" applyNumberFormat="1" applyFont="1" applyFill="1" applyBorder="1" applyAlignment="1" applyProtection="0">
      <alignment vertical="bottom"/>
    </xf>
    <xf numFmtId="0" fontId="6" borderId="22" applyNumberFormat="0" applyFont="1" applyFill="0" applyBorder="1" applyAlignment="1" applyProtection="0">
      <alignment vertical="bottom"/>
    </xf>
    <xf numFmtId="59" fontId="5" borderId="30" applyNumberFormat="1" applyFont="1" applyFill="0" applyBorder="1" applyAlignment="1" applyProtection="0">
      <alignment vertical="bottom"/>
    </xf>
    <xf numFmtId="59" fontId="4" fillId="7" borderId="23" applyNumberFormat="1" applyFont="1" applyFill="1" applyBorder="1" applyAlignment="1" applyProtection="0">
      <alignment vertical="bottom"/>
    </xf>
    <xf numFmtId="0" fontId="0" borderId="23" applyNumberFormat="1" applyFont="1" applyFill="0" applyBorder="1" applyAlignment="1" applyProtection="0">
      <alignment vertical="bottom"/>
    </xf>
    <xf numFmtId="0" fontId="0" borderId="29" applyNumberFormat="0" applyFont="1" applyFill="0" applyBorder="1" applyAlignment="1" applyProtection="0">
      <alignment vertical="bottom"/>
    </xf>
    <xf numFmtId="61" fontId="0" borderId="23" applyNumberFormat="1" applyFont="1" applyFill="0" applyBorder="1" applyAlignment="1" applyProtection="0">
      <alignment vertical="bottom"/>
    </xf>
    <xf numFmtId="59" fontId="7" borderId="23" applyNumberFormat="1" applyFont="1" applyFill="0" applyBorder="1" applyAlignment="1" applyProtection="0">
      <alignment vertical="bottom"/>
    </xf>
    <xf numFmtId="0" fontId="0" borderId="25" applyNumberFormat="0" applyFont="1" applyFill="0" applyBorder="1" applyAlignment="1" applyProtection="0">
      <alignment vertical="bottom"/>
    </xf>
    <xf numFmtId="49" fontId="8" fillId="6" borderId="21" applyNumberFormat="1" applyFont="1" applyFill="1" applyBorder="1" applyAlignment="1" applyProtection="0">
      <alignment vertical="bottom"/>
    </xf>
    <xf numFmtId="0" fontId="9" borderId="23" applyNumberFormat="0" applyFont="1" applyFill="0" applyBorder="1" applyAlignment="1" applyProtection="0">
      <alignment vertical="bottom"/>
    </xf>
    <xf numFmtId="59" fontId="9" borderId="23" applyNumberFormat="1" applyFont="1" applyFill="0" applyBorder="1" applyAlignment="1" applyProtection="0">
      <alignment vertical="bottom"/>
    </xf>
    <xf numFmtId="59" fontId="4" borderId="23" applyNumberFormat="1" applyFont="1" applyFill="0" applyBorder="1" applyAlignment="1" applyProtection="0">
      <alignment vertical="bottom"/>
    </xf>
    <xf numFmtId="61" fontId="4" borderId="23" applyNumberFormat="1" applyFont="1" applyFill="0" applyBorder="1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49" fontId="4" borderId="1" applyNumberFormat="1" applyFont="1" applyFill="0" applyBorder="1" applyAlignment="1" applyProtection="0">
      <alignment horizontal="center" vertical="bottom"/>
    </xf>
    <xf numFmtId="62" fontId="0" borderId="1" applyNumberFormat="1" applyFont="1" applyFill="0" applyBorder="1" applyAlignment="1" applyProtection="0">
      <alignment vertical="bottom"/>
    </xf>
    <xf numFmtId="49" fontId="0" borderId="1" applyNumberFormat="1" applyFont="1" applyFill="0" applyBorder="1" applyAlignment="1" applyProtection="0">
      <alignment horizontal="right" vertical="bottom"/>
    </xf>
    <xf numFmtId="62" fontId="4" borderId="1" applyNumberFormat="1" applyFont="1" applyFill="0" applyBorder="1" applyAlignment="1" applyProtection="0">
      <alignment vertical="bottom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aaaaa"/>
      <rgbColor rgb="ffffffff"/>
      <rgbColor rgb="fffff2cb"/>
      <rgbColor rgb="ff548135"/>
      <rgbColor rgb="fffbe4d5"/>
      <rgbColor rgb="ffc00000"/>
      <rgbColor rgb="ffbdc0bf"/>
      <rgbColor rgb="ffa5a5a5"/>
      <rgbColor rgb="ff3f3f3f"/>
      <rgbColor rgb="ffdbdbdb"/>
      <rgbColor rgb="ffd3e2ff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</Relationships>

</file>

<file path=xl/drawings/drawing1.xml><?xml version="1.0" encoding="utf-8"?>
<xdr:wsDr xmlns:r="http://schemas.openxmlformats.org/officeDocument/2006/relationships" xmlns:a="http://schemas.openxmlformats.org/drawingml/2006/main" xmlns:m="http://schemas.openxmlformats.org/officeDocument/2006/math" xmlns:a14="http://schemas.microsoft.com/office/drawing/2010/main" xmlns:xdr="http://schemas.openxmlformats.org/drawingml/2006/spreadsheetDrawing">
  <xdr:twoCellAnchor>
    <xdr:from>
      <xdr:col>4</xdr:col>
      <xdr:colOff>955474</xdr:colOff>
      <xdr:row>7</xdr:row>
      <xdr:rowOff>64195</xdr:rowOff>
    </xdr:from>
    <xdr:to>
      <xdr:col>4</xdr:col>
      <xdr:colOff>1074766</xdr:colOff>
      <xdr:row>16</xdr:row>
      <xdr:rowOff>196520</xdr:rowOff>
    </xdr:to>
    <xdr:grpSp>
      <xdr:nvGrpSpPr>
        <xdr:cNvPr id="6" name="Drawing"/>
        <xdr:cNvGrpSpPr/>
      </xdr:nvGrpSpPr>
      <xdr:grpSpPr>
        <a:xfrm>
          <a:off x="5235374" y="1691065"/>
          <a:ext cx="119293" cy="1665216"/>
          <a:chOff x="-24764" y="-12700"/>
          <a:chExt cx="119291" cy="1665214"/>
        </a:xfrm>
      </xdr:grpSpPr>
      <xdr:pic>
        <xdr:nvPicPr>
          <xdr:cNvPr id="2" name="Line Line" descr="Line Line"/>
          <xdr:cNvPicPr>
            <a:picLocks noChangeAspect="0"/>
          </xdr:cNvPicPr>
        </xdr:nvPicPr>
        <xdr:blipFill>
          <a:blip r:embed="rId1">
            <a:extLst/>
          </a:blip>
          <a:stretch>
            <a:fillRect/>
          </a:stretch>
        </xdr:blipFill>
        <xdr:spPr>
          <a:xfrm>
            <a:off x="-24765" y="-12700"/>
            <a:ext cx="50801" cy="25400"/>
          </a:xfrm>
          <a:prstGeom prst="rect">
            <a:avLst/>
          </a:prstGeom>
          <a:effectLst/>
        </xdr:spPr>
      </xdr:pic>
      <xdr:pic>
        <xdr:nvPicPr>
          <xdr:cNvPr id="4" name="Line Line" descr="Line Line"/>
          <xdr:cNvPicPr>
            <a:picLocks noChangeAspect="0"/>
          </xdr:cNvPicPr>
        </xdr:nvPicPr>
        <xdr:blipFill>
          <a:blip r:embed="rId1">
            <a:extLst/>
          </a:blip>
          <a:stretch>
            <a:fillRect/>
          </a:stretch>
        </xdr:blipFill>
        <xdr:spPr>
          <a:xfrm>
            <a:off x="43726" y="1627114"/>
            <a:ext cx="50801" cy="25401"/>
          </a:xfrm>
          <a:prstGeom prst="rect">
            <a:avLst/>
          </a:prstGeom>
          <a:effectLst/>
        </xdr:spPr>
      </xdr:pic>
    </xdr:grp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</Relationships>
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dimension ref="A1:H123"/>
  <sheetViews>
    <sheetView workbookViewId="0" showGridLines="0" defaultGridColor="1"/>
  </sheetViews>
  <sheetFormatPr defaultColWidth="8.83333" defaultRowHeight="15" customHeight="1" outlineLevelRow="0" outlineLevelCol="0"/>
  <cols>
    <col min="1" max="1" width="8.85156" style="1" customWidth="1"/>
    <col min="2" max="2" width="33.3516" style="1" customWidth="1"/>
    <col min="3" max="3" width="16.8516" style="1" customWidth="1"/>
    <col min="4" max="4" width="16.5" style="1" customWidth="1"/>
    <col min="5" max="8" width="8.85156" style="1" customWidth="1"/>
    <col min="9" max="16384" width="8.85156" style="1" customWidth="1"/>
  </cols>
  <sheetData>
    <row r="1" ht="31.5" customHeight="1">
      <c r="A1" t="s" s="2">
        <v>0</v>
      </c>
      <c r="B1" s="3"/>
      <c r="C1" s="4"/>
      <c r="D1" s="3"/>
      <c r="E1" s="3"/>
      <c r="F1" s="3"/>
      <c r="G1" s="3"/>
      <c r="H1" s="3"/>
    </row>
    <row r="2" ht="15" customHeight="1">
      <c r="A2" s="3"/>
      <c r="B2" s="3"/>
      <c r="C2" s="4"/>
      <c r="D2" s="3"/>
      <c r="E2" s="3"/>
      <c r="F2" s="3"/>
      <c r="G2" s="3"/>
      <c r="H2" s="3"/>
    </row>
    <row r="3" ht="31.5" customHeight="1">
      <c r="A3" t="s" s="2">
        <v>1</v>
      </c>
      <c r="B3" s="3"/>
      <c r="C3" s="4"/>
      <c r="D3" s="3"/>
      <c r="E3" s="3"/>
      <c r="F3" s="3"/>
      <c r="G3" s="3"/>
      <c r="H3" s="3"/>
    </row>
    <row r="4" ht="23.25" customHeight="1">
      <c r="A4" t="s" s="5">
        <v>2</v>
      </c>
      <c r="B4" s="3"/>
      <c r="C4" s="4"/>
      <c r="D4" s="3"/>
      <c r="E4" s="3"/>
      <c r="F4" s="3"/>
      <c r="G4" s="3"/>
      <c r="H4" s="3"/>
    </row>
    <row r="5" ht="15" customHeight="1">
      <c r="A5" t="s" s="6">
        <v>3</v>
      </c>
      <c r="B5" t="s" s="7">
        <v>4</v>
      </c>
      <c r="C5" t="s" s="8">
        <v>5</v>
      </c>
      <c r="D5" s="3"/>
      <c r="E5" s="9"/>
      <c r="F5" s="3"/>
      <c r="G5" s="3"/>
      <c r="H5" s="3"/>
    </row>
    <row r="6" ht="13.55" customHeight="1">
      <c r="A6" s="3"/>
      <c r="B6" s="3"/>
      <c r="C6" s="4"/>
      <c r="D6" s="10"/>
      <c r="E6" t="s" s="11">
        <v>6</v>
      </c>
      <c r="F6" s="12"/>
      <c r="G6" s="3"/>
      <c r="H6" s="3"/>
    </row>
    <row r="7" ht="15" customHeight="1">
      <c r="A7" s="13">
        <v>6310</v>
      </c>
      <c r="B7" t="s" s="14">
        <v>7</v>
      </c>
      <c r="C7" s="15">
        <v>180000</v>
      </c>
      <c r="D7" t="s" s="16">
        <v>8</v>
      </c>
      <c r="E7" s="17"/>
      <c r="F7" s="12"/>
      <c r="G7" s="18">
        <f>C7+C85</f>
        <v>369000</v>
      </c>
      <c r="H7" s="19">
        <f>G7/1025</f>
        <v>360</v>
      </c>
    </row>
    <row r="8" ht="15" customHeight="1">
      <c r="A8" s="13">
        <v>6314</v>
      </c>
      <c r="B8" t="s" s="14">
        <v>9</v>
      </c>
      <c r="C8" s="20">
        <v>168</v>
      </c>
      <c r="D8" s="10"/>
      <c r="E8" s="17"/>
      <c r="F8" s="12"/>
      <c r="G8" s="19">
        <f>C7/500</f>
        <v>360</v>
      </c>
      <c r="H8" s="3"/>
    </row>
    <row r="9" ht="15.75" customHeight="1">
      <c r="A9" t="s" s="7">
        <v>10</v>
      </c>
      <c r="B9" s="3"/>
      <c r="C9" s="21">
        <f>SUM(C7:C8)</f>
        <v>180168</v>
      </c>
      <c r="D9" s="10"/>
      <c r="E9" s="22"/>
      <c r="F9" s="12"/>
      <c r="G9" s="3"/>
      <c r="H9" s="3"/>
    </row>
    <row r="10" ht="15.75" customHeight="1">
      <c r="A10" t="s" s="14">
        <v>11</v>
      </c>
      <c r="B10" s="3"/>
      <c r="C10" s="23"/>
      <c r="D10" s="3"/>
      <c r="E10" s="24"/>
      <c r="F10" s="3"/>
      <c r="G10" s="3"/>
      <c r="H10" s="3"/>
    </row>
    <row r="11" ht="15" customHeight="1">
      <c r="A11" s="13">
        <v>6770</v>
      </c>
      <c r="B11" t="s" s="14">
        <v>12</v>
      </c>
      <c r="C11" s="15">
        <v>1500</v>
      </c>
      <c r="D11" s="3"/>
      <c r="E11" s="3"/>
      <c r="F11" s="3"/>
      <c r="G11" s="3"/>
      <c r="H11" s="3"/>
    </row>
    <row r="12" ht="15" customHeight="1">
      <c r="A12" s="13">
        <v>6902</v>
      </c>
      <c r="B12" t="s" s="14">
        <v>13</v>
      </c>
      <c r="C12" s="15">
        <v>400</v>
      </c>
      <c r="D12" s="3"/>
      <c r="E12" s="3"/>
      <c r="F12" s="3"/>
      <c r="G12" s="3"/>
      <c r="H12" s="3"/>
    </row>
    <row r="13" ht="15" customHeight="1">
      <c r="A13" s="13">
        <v>6910</v>
      </c>
      <c r="B13" t="s" s="14">
        <v>14</v>
      </c>
      <c r="C13" s="20">
        <v>400</v>
      </c>
      <c r="D13" s="3"/>
      <c r="E13" s="3"/>
      <c r="F13" s="3"/>
      <c r="G13" s="3"/>
      <c r="H13" s="3"/>
    </row>
    <row r="14" ht="15.75" customHeight="1">
      <c r="A14" t="s" s="7">
        <v>15</v>
      </c>
      <c r="B14" s="3"/>
      <c r="C14" s="21">
        <f>SUM(C11:C13)</f>
        <v>2300</v>
      </c>
      <c r="D14" s="3"/>
      <c r="E14" s="3"/>
      <c r="F14" s="3"/>
      <c r="G14" s="3"/>
      <c r="H14" s="3"/>
    </row>
    <row r="15" ht="16.5" customHeight="1">
      <c r="A15" s="25"/>
      <c r="B15" s="3"/>
      <c r="C15" s="26"/>
      <c r="D15" s="3"/>
      <c r="E15" s="3"/>
      <c r="F15" s="3"/>
      <c r="G15" s="3"/>
      <c r="H15" s="3"/>
    </row>
    <row r="16" ht="19.5" customHeight="1">
      <c r="A16" t="s" s="27">
        <v>16</v>
      </c>
      <c r="B16" s="28"/>
      <c r="C16" s="29">
        <f>SUM(C14+C9)</f>
        <v>182468</v>
      </c>
      <c r="D16" s="3"/>
      <c r="E16" s="3"/>
      <c r="F16" s="3"/>
      <c r="G16" s="3"/>
      <c r="H16" s="3"/>
    </row>
    <row r="17" ht="15.75" customHeight="1">
      <c r="A17" s="3"/>
      <c r="B17" s="3"/>
      <c r="C17" s="23"/>
      <c r="D17" s="3"/>
      <c r="E17" s="3"/>
      <c r="F17" s="3"/>
      <c r="G17" s="3"/>
      <c r="H17" s="3"/>
    </row>
    <row r="18" ht="23.25" customHeight="1">
      <c r="A18" t="s" s="5">
        <v>17</v>
      </c>
      <c r="B18" s="3"/>
      <c r="C18" s="4"/>
      <c r="D18" s="3"/>
      <c r="E18" s="3"/>
      <c r="F18" s="3"/>
      <c r="G18" s="3"/>
      <c r="H18" s="3"/>
    </row>
    <row r="19" ht="15" customHeight="1">
      <c r="A19" t="s" s="7">
        <v>18</v>
      </c>
      <c r="B19" s="3"/>
      <c r="C19" s="4"/>
      <c r="D19" s="3"/>
      <c r="E19" s="3"/>
      <c r="F19" s="3"/>
      <c r="G19" s="3"/>
      <c r="H19" s="3"/>
    </row>
    <row r="20" ht="15" customHeight="1">
      <c r="A20" s="13">
        <v>7010</v>
      </c>
      <c r="B20" t="s" s="14">
        <v>19</v>
      </c>
      <c r="C20" s="15">
        <v>6000</v>
      </c>
      <c r="D20" s="3"/>
      <c r="E20" s="3"/>
      <c r="F20" s="3"/>
      <c r="G20" s="3"/>
      <c r="H20" s="3"/>
    </row>
    <row r="21" ht="15" customHeight="1">
      <c r="A21" s="13">
        <v>7015</v>
      </c>
      <c r="B21" t="s" s="14">
        <v>20</v>
      </c>
      <c r="C21" s="15">
        <v>25980</v>
      </c>
      <c r="D21" s="3"/>
      <c r="E21" s="3"/>
      <c r="F21" s="3"/>
      <c r="G21" s="3"/>
      <c r="H21" s="3"/>
    </row>
    <row r="22" ht="15" customHeight="1">
      <c r="A22" s="13">
        <v>7020</v>
      </c>
      <c r="B22" t="s" s="14">
        <v>21</v>
      </c>
      <c r="C22" s="15">
        <v>5000</v>
      </c>
      <c r="D22" s="3"/>
      <c r="E22" s="3"/>
      <c r="F22" s="3"/>
      <c r="G22" s="3"/>
      <c r="H22" s="3"/>
    </row>
    <row r="23" ht="15" customHeight="1">
      <c r="A23" s="13">
        <v>7140</v>
      </c>
      <c r="B23" t="s" s="14">
        <v>22</v>
      </c>
      <c r="C23" s="15">
        <v>700</v>
      </c>
      <c r="D23" s="3"/>
      <c r="E23" s="3"/>
      <c r="F23" s="3"/>
      <c r="G23" s="3"/>
      <c r="H23" s="3"/>
    </row>
    <row r="24" ht="15" customHeight="1">
      <c r="A24" s="13">
        <v>7160</v>
      </c>
      <c r="B24" t="s" s="14">
        <v>23</v>
      </c>
      <c r="C24" s="15">
        <v>10000</v>
      </c>
      <c r="D24" s="3"/>
      <c r="E24" s="3"/>
      <c r="F24" s="3"/>
      <c r="G24" s="3"/>
      <c r="H24" s="3"/>
    </row>
    <row r="25" ht="15" customHeight="1">
      <c r="A25" s="13">
        <v>7210</v>
      </c>
      <c r="B25" t="s" s="14">
        <v>13</v>
      </c>
      <c r="C25" s="15">
        <v>1000</v>
      </c>
      <c r="D25" s="3"/>
      <c r="E25" s="3"/>
      <c r="F25" s="3"/>
      <c r="G25" s="3"/>
      <c r="H25" s="3"/>
    </row>
    <row r="26" ht="15" customHeight="1">
      <c r="A26" s="13">
        <v>7220</v>
      </c>
      <c r="B26" t="s" s="14">
        <v>24</v>
      </c>
      <c r="C26" s="15">
        <v>1000</v>
      </c>
      <c r="D26" s="3"/>
      <c r="E26" s="3"/>
      <c r="F26" s="3"/>
      <c r="G26" s="3"/>
      <c r="H26" s="3"/>
    </row>
    <row r="27" ht="15" customHeight="1">
      <c r="A27" s="13">
        <v>7225</v>
      </c>
      <c r="B27" t="s" s="14">
        <v>25</v>
      </c>
      <c r="C27" s="15">
        <v>600</v>
      </c>
      <c r="D27" s="3"/>
      <c r="E27" s="3"/>
      <c r="F27" s="3"/>
      <c r="G27" s="3"/>
      <c r="H27" s="3"/>
    </row>
    <row r="28" ht="15" customHeight="1">
      <c r="A28" s="13">
        <v>7230</v>
      </c>
      <c r="B28" t="s" s="14">
        <v>26</v>
      </c>
      <c r="C28" s="15">
        <v>2000</v>
      </c>
      <c r="D28" s="3"/>
      <c r="E28" s="3"/>
      <c r="F28" s="3"/>
      <c r="G28" s="3"/>
      <c r="H28" s="3"/>
    </row>
    <row r="29" ht="15" customHeight="1">
      <c r="A29" s="13">
        <v>7240</v>
      </c>
      <c r="B29" t="s" s="14">
        <v>27</v>
      </c>
      <c r="C29" s="4"/>
      <c r="D29" s="3"/>
      <c r="E29" s="3"/>
      <c r="F29" s="3"/>
      <c r="G29" s="3"/>
      <c r="H29" s="3"/>
    </row>
    <row r="30" ht="15" customHeight="1">
      <c r="A30" s="13">
        <v>7250</v>
      </c>
      <c r="B30" t="s" s="14">
        <v>28</v>
      </c>
      <c r="C30" s="15">
        <v>1200</v>
      </c>
      <c r="D30" s="3"/>
      <c r="E30" s="3"/>
      <c r="F30" s="3"/>
      <c r="G30" s="3"/>
      <c r="H30" s="3"/>
    </row>
    <row r="31" ht="15" customHeight="1">
      <c r="A31" s="13">
        <v>7280</v>
      </c>
      <c r="B31" t="s" s="14">
        <v>29</v>
      </c>
      <c r="C31" s="15">
        <v>1500</v>
      </c>
      <c r="D31" s="3"/>
      <c r="E31" s="3"/>
      <c r="F31" s="3"/>
      <c r="G31" s="3"/>
      <c r="H31" s="3"/>
    </row>
    <row r="32" ht="15" customHeight="1">
      <c r="A32" s="13">
        <v>7285</v>
      </c>
      <c r="B32" t="s" s="14">
        <v>30</v>
      </c>
      <c r="C32" s="15">
        <v>900</v>
      </c>
      <c r="D32" s="3"/>
      <c r="E32" s="3"/>
      <c r="F32" s="3"/>
      <c r="G32" s="3"/>
      <c r="H32" s="3"/>
    </row>
    <row r="33" ht="15" customHeight="1">
      <c r="A33" s="13">
        <v>7290</v>
      </c>
      <c r="B33" t="s" s="14">
        <v>31</v>
      </c>
      <c r="C33" s="15">
        <v>1200</v>
      </c>
      <c r="D33" s="3"/>
      <c r="E33" s="3"/>
      <c r="F33" s="3"/>
      <c r="G33" s="3"/>
      <c r="H33" s="3"/>
    </row>
    <row r="34" ht="15" customHeight="1">
      <c r="A34" s="13">
        <v>7310</v>
      </c>
      <c r="B34" t="s" s="14">
        <v>32</v>
      </c>
      <c r="C34" s="20">
        <v>800</v>
      </c>
      <c r="D34" s="3"/>
      <c r="E34" s="3"/>
      <c r="F34" s="3"/>
      <c r="G34" s="3"/>
      <c r="H34" s="3"/>
    </row>
    <row r="35" ht="15.75" customHeight="1">
      <c r="A35" t="s" s="7">
        <v>33</v>
      </c>
      <c r="B35" s="3"/>
      <c r="C35" s="21">
        <f>SUM(C20:C34)</f>
        <v>57880</v>
      </c>
      <c r="D35" s="3"/>
      <c r="E35" s="3"/>
      <c r="F35" s="3"/>
      <c r="G35" s="3"/>
      <c r="H35" s="3"/>
    </row>
    <row r="36" ht="15.75" customHeight="1">
      <c r="A36" s="3"/>
      <c r="B36" s="3"/>
      <c r="C36" s="23"/>
      <c r="D36" s="3"/>
      <c r="E36" s="3"/>
      <c r="F36" s="3"/>
      <c r="G36" s="3"/>
      <c r="H36" s="3"/>
    </row>
    <row r="37" ht="15" customHeight="1">
      <c r="A37" t="s" s="7">
        <v>34</v>
      </c>
      <c r="B37" s="3"/>
      <c r="C37" s="4"/>
      <c r="D37" s="3"/>
      <c r="E37" s="3"/>
      <c r="F37" s="3"/>
      <c r="G37" s="3"/>
      <c r="H37" s="3"/>
    </row>
    <row r="38" ht="15" customHeight="1">
      <c r="A38" s="13">
        <v>8510</v>
      </c>
      <c r="B38" t="s" s="14">
        <v>35</v>
      </c>
      <c r="C38" s="15">
        <v>750</v>
      </c>
      <c r="D38" s="3"/>
      <c r="E38" s="3"/>
      <c r="F38" s="3"/>
      <c r="G38" s="3"/>
      <c r="H38" s="3"/>
    </row>
    <row r="39" ht="15" customHeight="1">
      <c r="A39" s="13">
        <v>8520</v>
      </c>
      <c r="B39" t="s" s="14">
        <v>36</v>
      </c>
      <c r="C39" s="15">
        <v>400</v>
      </c>
      <c r="D39" s="3"/>
      <c r="E39" s="3"/>
      <c r="F39" s="3"/>
      <c r="G39" s="3"/>
      <c r="H39" s="3"/>
    </row>
    <row r="40" ht="15" customHeight="1">
      <c r="A40" s="13">
        <v>8530</v>
      </c>
      <c r="B40" t="s" s="14">
        <v>37</v>
      </c>
      <c r="C40" s="4"/>
      <c r="D40" s="3"/>
      <c r="E40" s="3"/>
      <c r="F40" s="3"/>
      <c r="G40" s="3"/>
      <c r="H40" s="3"/>
    </row>
    <row r="41" ht="15" customHeight="1">
      <c r="A41" s="13">
        <v>8540</v>
      </c>
      <c r="B41" t="s" s="14">
        <v>38</v>
      </c>
      <c r="C41" s="15">
        <v>6000</v>
      </c>
      <c r="D41" s="3"/>
      <c r="E41" s="3"/>
      <c r="F41" s="3"/>
      <c r="G41" s="3"/>
      <c r="H41" s="3"/>
    </row>
    <row r="42" ht="15" customHeight="1">
      <c r="A42" s="13">
        <v>8550</v>
      </c>
      <c r="B42" t="s" s="14">
        <v>39</v>
      </c>
      <c r="C42" s="20">
        <v>1000</v>
      </c>
      <c r="D42" s="3"/>
      <c r="E42" s="3"/>
      <c r="F42" s="3"/>
      <c r="G42" s="3"/>
      <c r="H42" s="3"/>
    </row>
    <row r="43" ht="15.75" customHeight="1">
      <c r="A43" t="s" s="7">
        <v>40</v>
      </c>
      <c r="B43" s="3"/>
      <c r="C43" s="21">
        <f>SUM(C38:C42)</f>
        <v>8150</v>
      </c>
      <c r="D43" s="3"/>
      <c r="E43" s="3"/>
      <c r="F43" s="3"/>
      <c r="G43" s="3"/>
      <c r="H43" s="3"/>
    </row>
    <row r="44" ht="15.75" customHeight="1">
      <c r="A44" s="3"/>
      <c r="B44" s="3"/>
      <c r="C44" s="23"/>
      <c r="D44" s="3"/>
      <c r="E44" s="3"/>
      <c r="F44" s="3"/>
      <c r="G44" s="3"/>
      <c r="H44" s="3"/>
    </row>
    <row r="45" ht="15" customHeight="1">
      <c r="A45" t="s" s="7">
        <v>41</v>
      </c>
      <c r="B45" s="3"/>
      <c r="C45" s="4"/>
      <c r="D45" s="3"/>
      <c r="E45" s="3"/>
      <c r="F45" s="3"/>
      <c r="G45" s="3"/>
      <c r="H45" s="3"/>
    </row>
    <row r="46" ht="15" customHeight="1">
      <c r="A46" s="13">
        <v>8599</v>
      </c>
      <c r="B46" t="s" s="14">
        <v>42</v>
      </c>
      <c r="C46" s="15">
        <v>1500</v>
      </c>
      <c r="D46" s="3"/>
      <c r="E46" s="3"/>
      <c r="F46" s="3"/>
      <c r="G46" s="3"/>
      <c r="H46" s="3"/>
    </row>
    <row r="47" ht="15" customHeight="1">
      <c r="A47" s="13">
        <v>8610</v>
      </c>
      <c r="B47" t="s" s="14">
        <v>43</v>
      </c>
      <c r="C47" s="15">
        <v>25000</v>
      </c>
      <c r="D47" s="3"/>
      <c r="E47" s="3"/>
      <c r="F47" s="3"/>
      <c r="G47" s="3"/>
      <c r="H47" s="3"/>
    </row>
    <row r="48" ht="15" customHeight="1">
      <c r="A48" s="13">
        <v>8630</v>
      </c>
      <c r="B48" t="s" s="14">
        <v>44</v>
      </c>
      <c r="C48" s="15">
        <v>17000</v>
      </c>
      <c r="D48" s="3"/>
      <c r="E48" s="3"/>
      <c r="F48" s="3"/>
      <c r="G48" s="3"/>
      <c r="H48" s="3"/>
    </row>
    <row r="49" ht="15" customHeight="1">
      <c r="A49" s="13">
        <v>8635</v>
      </c>
      <c r="B49" t="s" s="14">
        <v>45</v>
      </c>
      <c r="C49" s="15">
        <v>2500</v>
      </c>
      <c r="D49" s="3"/>
      <c r="E49" s="3"/>
      <c r="F49" s="3"/>
      <c r="G49" s="3"/>
      <c r="H49" s="3"/>
    </row>
    <row r="50" ht="15" customHeight="1">
      <c r="A50" s="13">
        <v>8640</v>
      </c>
      <c r="B50" t="s" s="14">
        <v>46</v>
      </c>
      <c r="C50" s="15">
        <v>4000</v>
      </c>
      <c r="D50" s="3"/>
      <c r="E50" s="3"/>
      <c r="F50" s="3"/>
      <c r="G50" s="3"/>
      <c r="H50" s="3"/>
    </row>
    <row r="51" ht="15" customHeight="1">
      <c r="A51" s="13">
        <v>8650</v>
      </c>
      <c r="B51" t="s" s="14">
        <v>47</v>
      </c>
      <c r="C51" s="15">
        <v>22000</v>
      </c>
      <c r="D51" s="3"/>
      <c r="E51" s="3"/>
      <c r="F51" s="3"/>
      <c r="G51" s="3"/>
      <c r="H51" s="3"/>
    </row>
    <row r="52" ht="15" customHeight="1">
      <c r="A52" s="13">
        <v>8655</v>
      </c>
      <c r="B52" t="s" s="14">
        <v>48</v>
      </c>
      <c r="C52" s="4"/>
      <c r="D52" s="3"/>
      <c r="E52" s="3"/>
      <c r="F52" s="3"/>
      <c r="G52" s="3"/>
      <c r="H52" s="3"/>
    </row>
    <row r="53" ht="15" customHeight="1">
      <c r="A53" s="13">
        <v>8675</v>
      </c>
      <c r="B53" t="s" s="14">
        <v>49</v>
      </c>
      <c r="C53" s="15">
        <v>3000</v>
      </c>
      <c r="D53" s="3"/>
      <c r="E53" s="3"/>
      <c r="F53" s="3"/>
      <c r="G53" s="3"/>
      <c r="H53" s="3"/>
    </row>
    <row r="54" ht="15" customHeight="1">
      <c r="A54" s="13">
        <v>8680</v>
      </c>
      <c r="B54" t="s" s="14">
        <v>50</v>
      </c>
      <c r="C54" s="15">
        <v>8000</v>
      </c>
      <c r="D54" s="3"/>
      <c r="E54" s="3"/>
      <c r="F54" s="3"/>
      <c r="G54" s="3"/>
      <c r="H54" s="3"/>
    </row>
    <row r="55" ht="15" customHeight="1">
      <c r="A55" s="13">
        <v>8710</v>
      </c>
      <c r="B55" t="s" s="14">
        <v>51</v>
      </c>
      <c r="C55" s="15">
        <v>600</v>
      </c>
      <c r="D55" s="3"/>
      <c r="E55" s="3"/>
      <c r="F55" s="3"/>
      <c r="G55" s="3"/>
      <c r="H55" s="3"/>
    </row>
    <row r="56" ht="15" customHeight="1">
      <c r="A56" s="13">
        <v>8720</v>
      </c>
      <c r="B56" t="s" s="14">
        <v>52</v>
      </c>
      <c r="C56" s="15">
        <v>0</v>
      </c>
      <c r="D56" s="3"/>
      <c r="E56" s="3"/>
      <c r="F56" s="3"/>
      <c r="G56" s="3"/>
      <c r="H56" s="3"/>
    </row>
    <row r="57" ht="15" customHeight="1">
      <c r="A57" s="13">
        <v>8730</v>
      </c>
      <c r="B57" t="s" s="14">
        <v>53</v>
      </c>
      <c r="C57" s="15">
        <v>1500</v>
      </c>
      <c r="D57" s="3"/>
      <c r="E57" s="3"/>
      <c r="F57" s="3"/>
      <c r="G57" s="3"/>
      <c r="H57" s="3"/>
    </row>
    <row r="58" ht="15" customHeight="1">
      <c r="A58" s="13">
        <v>8800</v>
      </c>
      <c r="B58" t="s" s="14">
        <v>54</v>
      </c>
      <c r="C58" s="15">
        <v>2000</v>
      </c>
      <c r="D58" s="3"/>
      <c r="E58" s="3"/>
      <c r="F58" s="3"/>
      <c r="G58" s="3"/>
      <c r="H58" s="3"/>
    </row>
    <row r="59" ht="15" customHeight="1">
      <c r="A59" s="13">
        <v>8810</v>
      </c>
      <c r="B59" t="s" s="14">
        <v>55</v>
      </c>
      <c r="C59" s="20">
        <v>2000</v>
      </c>
      <c r="D59" s="3"/>
      <c r="E59" s="3"/>
      <c r="F59" s="3"/>
      <c r="G59" s="3"/>
      <c r="H59" s="3"/>
    </row>
    <row r="60" ht="15.75" customHeight="1">
      <c r="A60" t="s" s="7">
        <v>56</v>
      </c>
      <c r="B60" s="3"/>
      <c r="C60" s="21">
        <f>SUM(C46:C59)</f>
        <v>89100</v>
      </c>
      <c r="D60" s="3"/>
      <c r="E60" s="3"/>
      <c r="F60" s="3"/>
      <c r="G60" s="3"/>
      <c r="H60" s="3"/>
    </row>
    <row r="61" ht="15.75" customHeight="1">
      <c r="A61" s="3"/>
      <c r="B61" s="3"/>
      <c r="C61" s="23"/>
      <c r="D61" s="3"/>
      <c r="E61" s="3"/>
      <c r="F61" s="3"/>
      <c r="G61" s="3"/>
      <c r="H61" s="3"/>
    </row>
    <row r="62" ht="15" customHeight="1">
      <c r="A62" t="s" s="7">
        <v>57</v>
      </c>
      <c r="B62" s="3"/>
      <c r="C62" s="4"/>
      <c r="D62" s="3"/>
      <c r="E62" s="3"/>
      <c r="F62" s="3"/>
      <c r="G62" s="3"/>
      <c r="H62" s="3"/>
    </row>
    <row r="63" ht="15" customHeight="1">
      <c r="A63" s="13">
        <v>7325</v>
      </c>
      <c r="B63" t="s" s="14">
        <v>58</v>
      </c>
      <c r="C63" s="15">
        <v>8000</v>
      </c>
      <c r="D63" s="3"/>
      <c r="E63" s="3"/>
      <c r="F63" s="3"/>
      <c r="G63" s="3"/>
      <c r="H63" s="3"/>
    </row>
    <row r="64" ht="15" customHeight="1">
      <c r="A64" s="13">
        <v>7330</v>
      </c>
      <c r="B64" t="s" s="14">
        <v>59</v>
      </c>
      <c r="C64" s="15">
        <v>2400</v>
      </c>
      <c r="D64" s="3"/>
      <c r="E64" s="3"/>
      <c r="F64" s="3"/>
      <c r="G64" s="3"/>
      <c r="H64" s="3"/>
    </row>
    <row r="65" ht="15" customHeight="1">
      <c r="A65" s="13">
        <v>7335</v>
      </c>
      <c r="B65" t="s" s="14">
        <v>60</v>
      </c>
      <c r="C65" s="15">
        <v>700</v>
      </c>
      <c r="D65" s="3"/>
      <c r="E65" s="3"/>
      <c r="F65" s="3"/>
      <c r="G65" s="3"/>
      <c r="H65" s="3"/>
    </row>
    <row r="66" ht="15" customHeight="1">
      <c r="A66" s="13">
        <v>7340</v>
      </c>
      <c r="B66" t="s" s="14">
        <v>61</v>
      </c>
      <c r="C66" s="15">
        <v>250</v>
      </c>
      <c r="D66" s="3"/>
      <c r="E66" s="3"/>
      <c r="F66" s="3"/>
      <c r="G66" s="3"/>
      <c r="H66" s="3"/>
    </row>
    <row r="67" ht="15" customHeight="1">
      <c r="A67" s="13">
        <v>7345</v>
      </c>
      <c r="B67" t="s" s="14">
        <v>62</v>
      </c>
      <c r="C67" s="20">
        <v>500</v>
      </c>
      <c r="D67" s="3"/>
      <c r="E67" s="3"/>
      <c r="F67" s="3"/>
      <c r="G67" s="3"/>
      <c r="H67" s="3"/>
    </row>
    <row r="68" ht="15.75" customHeight="1">
      <c r="A68" t="s" s="7">
        <v>63</v>
      </c>
      <c r="B68" s="3"/>
      <c r="C68" s="21">
        <f>SUM(C63:C67)</f>
        <v>11850</v>
      </c>
      <c r="D68" s="3"/>
      <c r="E68" s="3"/>
      <c r="F68" s="3"/>
      <c r="G68" s="3"/>
      <c r="H68" s="3"/>
    </row>
    <row r="69" ht="15.75" customHeight="1">
      <c r="A69" s="3"/>
      <c r="B69" s="3"/>
      <c r="C69" s="23"/>
      <c r="D69" s="3"/>
      <c r="E69" s="3"/>
      <c r="F69" s="3"/>
      <c r="G69" s="3"/>
      <c r="H69" s="3"/>
    </row>
    <row r="70" ht="15" customHeight="1">
      <c r="A70" t="s" s="7">
        <v>64</v>
      </c>
      <c r="B70" s="3"/>
      <c r="C70" s="4"/>
      <c r="D70" s="3"/>
      <c r="E70" s="3"/>
      <c r="F70" s="3"/>
      <c r="G70" s="3"/>
      <c r="H70" s="3"/>
    </row>
    <row r="71" ht="15" customHeight="1">
      <c r="A71" s="13">
        <v>9010</v>
      </c>
      <c r="B71" t="s" s="14">
        <v>64</v>
      </c>
      <c r="C71" s="20">
        <v>5000</v>
      </c>
      <c r="D71" s="3"/>
      <c r="E71" s="3"/>
      <c r="F71" s="3"/>
      <c r="G71" s="3"/>
      <c r="H71" s="3"/>
    </row>
    <row r="72" ht="15.75" customHeight="1">
      <c r="A72" t="s" s="7">
        <v>65</v>
      </c>
      <c r="B72" s="3"/>
      <c r="C72" s="21">
        <f>SUM(C71)</f>
        <v>5000</v>
      </c>
      <c r="D72" s="3"/>
      <c r="E72" s="3"/>
      <c r="F72" s="3"/>
      <c r="G72" s="3"/>
      <c r="H72" s="3"/>
    </row>
    <row r="73" ht="15.75" customHeight="1">
      <c r="A73" s="3"/>
      <c r="B73" s="3"/>
      <c r="C73" s="23"/>
      <c r="D73" s="3"/>
      <c r="E73" s="3"/>
      <c r="F73" s="3"/>
      <c r="G73" s="3"/>
      <c r="H73" s="3"/>
    </row>
    <row r="74" ht="15" customHeight="1">
      <c r="A74" t="s" s="7">
        <v>66</v>
      </c>
      <c r="B74" s="3"/>
      <c r="C74" s="4"/>
      <c r="D74" s="3"/>
      <c r="E74" s="3"/>
      <c r="F74" s="3"/>
      <c r="G74" s="3"/>
      <c r="H74" s="3"/>
    </row>
    <row r="75" ht="15" customHeight="1">
      <c r="A75" s="13">
        <v>9070</v>
      </c>
      <c r="B75" t="s" s="14">
        <v>66</v>
      </c>
      <c r="C75" s="20">
        <v>4000</v>
      </c>
      <c r="D75" s="3"/>
      <c r="E75" s="3"/>
      <c r="F75" s="3"/>
      <c r="G75" s="3"/>
      <c r="H75" s="3"/>
    </row>
    <row r="76" ht="15.75" customHeight="1">
      <c r="A76" t="s" s="7">
        <v>67</v>
      </c>
      <c r="B76" s="3"/>
      <c r="C76" s="21">
        <f>SUM(C75)</f>
        <v>4000</v>
      </c>
      <c r="D76" s="3"/>
      <c r="E76" s="3"/>
      <c r="F76" s="3"/>
      <c r="G76" s="3"/>
      <c r="H76" s="3"/>
    </row>
    <row r="77" ht="16.5" customHeight="1">
      <c r="A77" s="3"/>
      <c r="B77" s="3"/>
      <c r="C77" s="30"/>
      <c r="D77" s="3"/>
      <c r="E77" s="3"/>
      <c r="F77" s="3"/>
      <c r="G77" s="3"/>
      <c r="H77" s="3"/>
    </row>
    <row r="78" ht="19.5" customHeight="1">
      <c r="A78" t="s" s="27">
        <v>68</v>
      </c>
      <c r="B78" s="28"/>
      <c r="C78" s="29">
        <f>SUM(C76,C72,C68,C60,C43,C35)</f>
        <v>175980</v>
      </c>
      <c r="D78" s="3"/>
      <c r="E78" s="3"/>
      <c r="F78" s="3"/>
      <c r="G78" s="3"/>
      <c r="H78" s="3"/>
    </row>
    <row r="79" ht="15.75" customHeight="1">
      <c r="A79" s="3"/>
      <c r="B79" s="3"/>
      <c r="C79" s="23"/>
      <c r="D79" s="3"/>
      <c r="E79" s="3"/>
      <c r="F79" s="3"/>
      <c r="G79" s="3"/>
      <c r="H79" s="3"/>
    </row>
    <row r="80" ht="18.75" customHeight="1">
      <c r="A80" t="s" s="27">
        <v>69</v>
      </c>
      <c r="B80" s="3"/>
      <c r="C80" s="31">
        <f>SUM(C16-C78)</f>
        <v>6488</v>
      </c>
      <c r="D80" s="3"/>
      <c r="E80" s="3"/>
      <c r="F80" s="3"/>
      <c r="G80" s="3"/>
      <c r="H80" s="3"/>
    </row>
    <row r="81" ht="15" customHeight="1">
      <c r="A81" s="3"/>
      <c r="B81" s="3"/>
      <c r="C81" s="4"/>
      <c r="D81" s="3"/>
      <c r="E81" s="3"/>
      <c r="F81" s="3"/>
      <c r="G81" s="3"/>
      <c r="H81" s="3"/>
    </row>
    <row r="82" ht="15" customHeight="1">
      <c r="A82" s="3"/>
      <c r="B82" s="3"/>
      <c r="C82" s="4"/>
      <c r="D82" s="3"/>
      <c r="E82" s="3"/>
      <c r="F82" s="3"/>
      <c r="G82" s="3"/>
      <c r="H82" s="3"/>
    </row>
    <row r="83" ht="31.5" customHeight="1">
      <c r="A83" t="s" s="2">
        <v>70</v>
      </c>
      <c r="B83" s="3"/>
      <c r="C83" s="4"/>
      <c r="D83" s="3"/>
      <c r="E83" s="9"/>
      <c r="F83" s="3"/>
      <c r="G83" s="3"/>
      <c r="H83" s="3"/>
    </row>
    <row r="84" ht="13.55" customHeight="1">
      <c r="A84" t="s" s="7">
        <v>2</v>
      </c>
      <c r="B84" s="3"/>
      <c r="C84" s="4"/>
      <c r="D84" s="10"/>
      <c r="E84" t="s" s="11">
        <v>6</v>
      </c>
      <c r="F84" s="12"/>
      <c r="G84" s="3"/>
      <c r="H84" s="13">
        <v>175</v>
      </c>
    </row>
    <row r="85" ht="15" customHeight="1">
      <c r="A85" s="13">
        <v>6310</v>
      </c>
      <c r="B85" t="s" s="14">
        <v>7</v>
      </c>
      <c r="C85" s="15">
        <f>360*525</f>
        <v>189000</v>
      </c>
      <c r="D85" t="s" s="16">
        <v>71</v>
      </c>
      <c r="E85" s="17"/>
      <c r="F85" s="12"/>
      <c r="G85" s="3"/>
      <c r="H85" s="13">
        <f>175*2</f>
        <v>350</v>
      </c>
    </row>
    <row r="86" ht="15" customHeight="1">
      <c r="A86" s="13">
        <v>6316</v>
      </c>
      <c r="B86" t="s" s="14">
        <v>72</v>
      </c>
      <c r="C86" s="4"/>
      <c r="D86" s="10"/>
      <c r="E86" s="17"/>
      <c r="F86" s="12"/>
      <c r="G86" s="3"/>
      <c r="H86" s="13">
        <f>175*3</f>
        <v>525</v>
      </c>
    </row>
    <row r="87" ht="15" customHeight="1">
      <c r="A87" s="13">
        <v>6910</v>
      </c>
      <c r="B87" t="s" s="14">
        <v>14</v>
      </c>
      <c r="C87" s="4"/>
      <c r="D87" s="10"/>
      <c r="E87" s="22"/>
      <c r="F87" s="12"/>
      <c r="G87" s="3"/>
      <c r="H87" s="13">
        <f>175*4</f>
        <v>700</v>
      </c>
    </row>
    <row r="88" ht="15" customHeight="1">
      <c r="A88" s="3"/>
      <c r="B88" t="s" s="14">
        <v>11</v>
      </c>
      <c r="C88" s="4"/>
      <c r="D88" s="3"/>
      <c r="E88" s="24"/>
      <c r="F88" s="3"/>
      <c r="G88" s="3"/>
      <c r="H88" s="3"/>
    </row>
    <row r="89" ht="15" customHeight="1">
      <c r="A89" s="3"/>
      <c r="B89" s="3"/>
      <c r="C89" s="4"/>
      <c r="D89" s="3"/>
      <c r="E89" s="3"/>
      <c r="F89" s="3"/>
      <c r="G89" s="3"/>
      <c r="H89" s="3"/>
    </row>
    <row r="90" ht="31.5" customHeight="1">
      <c r="A90" t="s" s="2">
        <v>73</v>
      </c>
      <c r="B90" s="3"/>
      <c r="C90" s="4"/>
      <c r="D90" s="3"/>
      <c r="E90" s="3"/>
      <c r="F90" s="3"/>
      <c r="G90" s="3"/>
      <c r="H90" s="3"/>
    </row>
    <row r="91" ht="21" customHeight="1">
      <c r="A91" t="s" s="32">
        <v>74</v>
      </c>
      <c r="B91" s="3"/>
      <c r="C91" s="4"/>
      <c r="D91" s="3"/>
      <c r="E91" s="3"/>
      <c r="F91" s="3"/>
      <c r="G91" s="3"/>
      <c r="H91" s="3"/>
    </row>
    <row r="92" ht="15" customHeight="1">
      <c r="A92" t="s" s="7">
        <v>75</v>
      </c>
      <c r="B92" s="3"/>
      <c r="C92" s="4"/>
      <c r="D92" s="3"/>
      <c r="E92" s="3"/>
      <c r="F92" s="3"/>
      <c r="G92" s="3"/>
      <c r="H92" s="3"/>
    </row>
    <row r="93" ht="15" customHeight="1">
      <c r="A93" s="13">
        <v>9515</v>
      </c>
      <c r="B93" t="s" s="14">
        <v>76</v>
      </c>
      <c r="C93" t="s" s="33">
        <v>77</v>
      </c>
      <c r="D93" s="34"/>
      <c r="E93" s="3"/>
      <c r="F93" s="3"/>
      <c r="G93" s="3"/>
      <c r="H93" s="3"/>
    </row>
    <row r="94" ht="15" customHeight="1">
      <c r="A94" s="3"/>
      <c r="B94" t="s" s="14">
        <v>78</v>
      </c>
      <c r="C94" s="35">
        <v>19400</v>
      </c>
      <c r="D94" s="36">
        <f>SUM(C94:C95)</f>
        <v>53400</v>
      </c>
      <c r="E94" s="37"/>
      <c r="F94" s="3"/>
      <c r="G94" s="3"/>
      <c r="H94" s="3"/>
    </row>
    <row r="95" ht="15" customHeight="1">
      <c r="A95" s="3"/>
      <c r="B95" t="s" s="14">
        <v>79</v>
      </c>
      <c r="C95" s="35">
        <v>34000</v>
      </c>
      <c r="D95" s="36"/>
      <c r="E95" s="37"/>
      <c r="F95" s="3"/>
      <c r="G95" s="3"/>
      <c r="H95" s="3"/>
    </row>
    <row r="96" ht="15" customHeight="1">
      <c r="A96" t="s" s="7">
        <v>80</v>
      </c>
      <c r="B96" s="3"/>
      <c r="C96" s="4"/>
      <c r="D96" s="38"/>
      <c r="E96" s="3"/>
      <c r="F96" s="3"/>
      <c r="G96" s="3"/>
      <c r="H96" s="3"/>
    </row>
    <row r="97" ht="15" customHeight="1">
      <c r="A97" s="3"/>
      <c r="B97" s="3"/>
      <c r="C97" s="4"/>
      <c r="D97" s="3"/>
      <c r="E97" s="3"/>
      <c r="F97" s="3"/>
      <c r="G97" s="3"/>
      <c r="H97" s="3"/>
    </row>
    <row r="98" ht="15" customHeight="1">
      <c r="A98" t="s" s="7">
        <v>81</v>
      </c>
      <c r="B98" s="3"/>
      <c r="C98" s="4"/>
      <c r="D98" s="3"/>
      <c r="E98" s="3"/>
      <c r="F98" s="3"/>
      <c r="G98" s="3"/>
      <c r="H98" s="3"/>
    </row>
    <row r="99" ht="15" customHeight="1">
      <c r="A99" s="3"/>
      <c r="B99" s="3"/>
      <c r="C99" s="4"/>
      <c r="D99" s="3"/>
      <c r="E99" s="3"/>
      <c r="F99" s="3"/>
      <c r="G99" s="3"/>
      <c r="H99" s="3"/>
    </row>
    <row r="100" ht="31.5" customHeight="1">
      <c r="A100" t="s" s="2">
        <v>82</v>
      </c>
      <c r="B100" s="3"/>
      <c r="C100" s="4"/>
      <c r="D100" s="3"/>
      <c r="E100" s="3"/>
      <c r="F100" s="3"/>
      <c r="G100" s="3"/>
      <c r="H100" s="3"/>
    </row>
    <row r="101" ht="21" customHeight="1">
      <c r="A101" t="s" s="32">
        <v>74</v>
      </c>
      <c r="B101" s="3"/>
      <c r="C101" s="4"/>
      <c r="D101" s="3"/>
      <c r="E101" s="3"/>
      <c r="F101" s="3"/>
      <c r="G101" s="3"/>
      <c r="H101" s="3"/>
    </row>
    <row r="102" ht="15" customHeight="1">
      <c r="A102" t="s" s="7">
        <v>75</v>
      </c>
      <c r="B102" s="3"/>
      <c r="C102" s="4"/>
      <c r="D102" s="3"/>
      <c r="E102" s="3"/>
      <c r="F102" s="3"/>
      <c r="G102" s="3"/>
      <c r="H102" s="3"/>
    </row>
    <row r="103" ht="15" customHeight="1">
      <c r="A103" s="13">
        <v>9510</v>
      </c>
      <c r="B103" t="s" s="14">
        <v>83</v>
      </c>
      <c r="C103" s="4"/>
      <c r="D103" s="3"/>
      <c r="E103" s="3"/>
      <c r="F103" s="3"/>
      <c r="G103" s="3"/>
      <c r="H103" s="3"/>
    </row>
    <row r="104" ht="15" customHeight="1">
      <c r="A104" s="13">
        <v>9515</v>
      </c>
      <c r="B104" t="s" s="14">
        <v>76</v>
      </c>
      <c r="C104" s="4"/>
      <c r="D104" s="3"/>
      <c r="E104" s="3"/>
      <c r="F104" s="3"/>
      <c r="G104" s="3"/>
      <c r="H104" s="3"/>
    </row>
    <row r="105" ht="15" customHeight="1">
      <c r="A105" s="13">
        <v>9520</v>
      </c>
      <c r="B105" t="s" s="14">
        <v>84</v>
      </c>
      <c r="C105" s="4"/>
      <c r="D105" s="34"/>
      <c r="E105" s="3"/>
      <c r="F105" s="3"/>
      <c r="G105" s="3"/>
      <c r="H105" s="3"/>
    </row>
    <row r="106" ht="15" customHeight="1">
      <c r="A106" s="3"/>
      <c r="B106" t="s" s="14">
        <v>78</v>
      </c>
      <c r="C106" s="35">
        <v>18500</v>
      </c>
      <c r="D106" s="36">
        <f>SUM(C106:C107)</f>
        <v>38200</v>
      </c>
      <c r="E106" s="37"/>
      <c r="F106" s="3"/>
      <c r="G106" s="3"/>
      <c r="H106" s="3"/>
    </row>
    <row r="107" ht="15" customHeight="1">
      <c r="A107" s="3"/>
      <c r="B107" t="s" s="14">
        <v>79</v>
      </c>
      <c r="C107" s="35">
        <v>19700</v>
      </c>
      <c r="D107" s="39"/>
      <c r="E107" s="37"/>
      <c r="F107" s="3"/>
      <c r="G107" s="3"/>
      <c r="H107" s="3"/>
    </row>
    <row r="108" ht="15" customHeight="1">
      <c r="A108" t="s" s="7">
        <v>80</v>
      </c>
      <c r="B108" s="3"/>
      <c r="C108" s="4"/>
      <c r="D108" s="38"/>
      <c r="E108" s="3"/>
      <c r="F108" s="3"/>
      <c r="G108" s="3"/>
      <c r="H108" s="3"/>
    </row>
    <row r="109" ht="15" customHeight="1">
      <c r="A109" s="3"/>
      <c r="B109" s="3"/>
      <c r="C109" s="4"/>
      <c r="D109" s="3"/>
      <c r="E109" s="3"/>
      <c r="F109" s="3"/>
      <c r="G109" s="3"/>
      <c r="H109" s="3"/>
    </row>
    <row r="110" ht="15" customHeight="1">
      <c r="A110" t="s" s="7">
        <v>85</v>
      </c>
      <c r="B110" s="3"/>
      <c r="C110" s="4"/>
      <c r="D110" s="3"/>
      <c r="E110" s="3"/>
      <c r="F110" s="3"/>
      <c r="G110" s="3"/>
      <c r="H110" s="3"/>
    </row>
    <row r="111" ht="15" customHeight="1">
      <c r="A111" s="3"/>
      <c r="B111" s="3"/>
      <c r="C111" s="4"/>
      <c r="D111" s="3"/>
      <c r="E111" s="3"/>
      <c r="F111" s="3"/>
      <c r="G111" s="3"/>
      <c r="H111" s="3"/>
    </row>
    <row r="112" ht="31.5" customHeight="1">
      <c r="A112" t="s" s="2">
        <v>86</v>
      </c>
      <c r="B112" s="3"/>
      <c r="C112" s="4"/>
      <c r="D112" s="3"/>
      <c r="E112" s="3"/>
      <c r="F112" s="3"/>
      <c r="G112" s="3"/>
      <c r="H112" s="3"/>
    </row>
    <row r="113" ht="21" customHeight="1">
      <c r="A113" t="s" s="32">
        <v>74</v>
      </c>
      <c r="B113" s="3"/>
      <c r="C113" s="4"/>
      <c r="D113" s="3"/>
      <c r="E113" s="3"/>
      <c r="F113" s="3"/>
      <c r="G113" s="3"/>
      <c r="H113" s="3"/>
    </row>
    <row r="114" ht="15" customHeight="1">
      <c r="A114" t="s" s="7">
        <v>75</v>
      </c>
      <c r="B114" s="3"/>
      <c r="C114" s="4"/>
      <c r="D114" s="3"/>
      <c r="E114" s="3"/>
      <c r="F114" s="3"/>
      <c r="G114" s="3"/>
      <c r="H114" s="3"/>
    </row>
    <row r="115" ht="15" customHeight="1">
      <c r="A115" s="13">
        <v>9510</v>
      </c>
      <c r="B115" t="s" s="14">
        <v>83</v>
      </c>
      <c r="C115" s="4"/>
      <c r="D115" s="3"/>
      <c r="E115" s="3"/>
      <c r="F115" s="3"/>
      <c r="G115" s="3"/>
      <c r="H115" s="3"/>
    </row>
    <row r="116" ht="15" customHeight="1">
      <c r="A116" s="13">
        <v>9515</v>
      </c>
      <c r="B116" t="s" s="14">
        <v>76</v>
      </c>
      <c r="C116" s="4"/>
      <c r="D116" s="3"/>
      <c r="E116" s="3"/>
      <c r="F116" s="3"/>
      <c r="G116" s="3"/>
      <c r="H116" s="3"/>
    </row>
    <row r="117" ht="15" customHeight="1">
      <c r="A117" s="13">
        <v>9520</v>
      </c>
      <c r="B117" t="s" s="14">
        <v>84</v>
      </c>
      <c r="C117" s="4"/>
      <c r="D117" s="3"/>
      <c r="E117" s="3"/>
      <c r="F117" s="3"/>
      <c r="G117" s="3"/>
      <c r="H117" s="3"/>
    </row>
    <row r="118" ht="15" customHeight="1">
      <c r="A118" s="3"/>
      <c r="B118" t="s" s="14">
        <v>87</v>
      </c>
      <c r="C118" t="s" s="40">
        <v>88</v>
      </c>
      <c r="D118" s="34"/>
      <c r="E118" s="3"/>
      <c r="F118" s="3"/>
      <c r="G118" s="3"/>
      <c r="H118" s="3"/>
    </row>
    <row r="119" ht="15" customHeight="1">
      <c r="A119" s="3"/>
      <c r="B119" t="s" s="14">
        <v>78</v>
      </c>
      <c r="C119" s="41">
        <v>100</v>
      </c>
      <c r="D119" s="36">
        <f>SUM(C119:C120)</f>
        <v>100</v>
      </c>
      <c r="E119" s="37"/>
      <c r="F119" s="3"/>
      <c r="G119" s="3"/>
      <c r="H119" s="3"/>
    </row>
    <row r="120" ht="15" customHeight="1">
      <c r="A120" s="3"/>
      <c r="B120" t="s" s="14">
        <v>79</v>
      </c>
      <c r="C120" s="35">
        <v>0</v>
      </c>
      <c r="D120" s="39"/>
      <c r="E120" s="37"/>
      <c r="F120" s="3"/>
      <c r="G120" s="3"/>
      <c r="H120" s="3"/>
    </row>
    <row r="121" ht="15" customHeight="1">
      <c r="A121" t="s" s="7">
        <v>80</v>
      </c>
      <c r="B121" s="3"/>
      <c r="C121" s="4"/>
      <c r="D121" s="42"/>
      <c r="E121" s="3"/>
      <c r="F121" s="3"/>
      <c r="G121" s="3"/>
      <c r="H121" s="3"/>
    </row>
    <row r="122" ht="15" customHeight="1">
      <c r="A122" s="3"/>
      <c r="B122" s="3"/>
      <c r="C122" s="4"/>
      <c r="D122" s="3"/>
      <c r="E122" s="3"/>
      <c r="F122" s="3"/>
      <c r="G122" s="3"/>
      <c r="H122" s="3"/>
    </row>
    <row r="123" ht="15" customHeight="1">
      <c r="A123" t="s" s="7">
        <v>89</v>
      </c>
      <c r="B123" s="3"/>
      <c r="C123" s="4"/>
      <c r="D123" s="3"/>
      <c r="E123" s="3"/>
      <c r="F123" s="3"/>
      <c r="G123" s="3"/>
      <c r="H123" s="3"/>
    </row>
  </sheetData>
  <mergeCells count="5">
    <mergeCell ref="E6:E9"/>
    <mergeCell ref="E84:E87"/>
    <mergeCell ref="D94:D95"/>
    <mergeCell ref="D106:D107"/>
    <mergeCell ref="D119:D120"/>
  </mergeCells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&amp;C&amp;"Calibri,Regular"&amp;11&amp;K000000DLPOA Proposed Budget Draft 01.18.23.xlsx&amp;R&amp;"Calibri,Regular"&amp;11&amp;K0000001/30/23</oddFooter>
  </headerFooter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dimension ref="A2:S124"/>
  <sheetViews>
    <sheetView workbookViewId="0" showGridLines="0" defaultGridColor="1">
      <pane topLeftCell="B3" xSplit="1" ySplit="2" activePane="bottomRight" state="frozen"/>
    </sheetView>
  </sheetViews>
  <sheetFormatPr defaultColWidth="16.3333" defaultRowHeight="15.4" customHeight="1" outlineLevelRow="0" outlineLevelCol="0"/>
  <cols>
    <col min="1" max="1" width="16.3516" style="43" customWidth="1"/>
    <col min="2" max="2" width="21.3359" style="43" customWidth="1"/>
    <col min="3" max="3" width="16.3516" style="43" customWidth="1"/>
    <col min="4" max="4" width="2.21094" style="43" customWidth="1"/>
    <col min="5" max="5" width="16.3516" style="43" customWidth="1"/>
    <col min="6" max="6" width="24.1719" style="43" customWidth="1"/>
    <col min="7" max="19" width="16.3516" style="43" customWidth="1"/>
    <col min="20" max="16384" width="16.3516" style="43" customWidth="1"/>
  </cols>
  <sheetData>
    <row r="1" ht="15.55" customHeight="1">
      <c r="A1" t="s" s="44">
        <v>90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</row>
    <row r="2" ht="26.25" customHeight="1">
      <c r="A2" t="s" s="45">
        <v>91</v>
      </c>
      <c r="B2" s="46"/>
      <c r="C2" s="46"/>
      <c r="D2" s="46"/>
      <c r="E2" s="47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</row>
    <row r="3" ht="13.1" customHeight="1">
      <c r="A3" s="48"/>
      <c r="B3" s="49"/>
      <c r="C3" s="50"/>
      <c r="D3" s="50"/>
      <c r="E3" s="51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</row>
    <row r="4" ht="26.05" customHeight="1">
      <c r="A4" t="s" s="52">
        <v>1</v>
      </c>
      <c r="B4" s="53"/>
      <c r="C4" s="54"/>
      <c r="D4" s="54"/>
      <c r="E4" s="55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</row>
    <row r="5" ht="21.35" customHeight="1">
      <c r="A5" t="s" s="56">
        <v>2</v>
      </c>
      <c r="B5" s="53"/>
      <c r="C5" s="54"/>
      <c r="D5" s="54"/>
      <c r="E5" s="55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</row>
    <row r="6" ht="12.9" customHeight="1">
      <c r="A6" t="s" s="57">
        <v>3</v>
      </c>
      <c r="B6" t="s" s="58">
        <v>4</v>
      </c>
      <c r="C6" t="s" s="59">
        <v>92</v>
      </c>
      <c r="D6" s="54"/>
      <c r="E6" t="s" s="60">
        <v>93</v>
      </c>
      <c r="F6" s="54"/>
      <c r="G6" s="61">
        <v>44986</v>
      </c>
      <c r="H6" s="61">
        <v>45017</v>
      </c>
      <c r="I6" s="61">
        <v>45047</v>
      </c>
      <c r="J6" s="61">
        <v>45078</v>
      </c>
      <c r="K6" s="61">
        <v>45108</v>
      </c>
      <c r="L6" s="61">
        <v>45139</v>
      </c>
      <c r="M6" s="61">
        <v>45170</v>
      </c>
      <c r="N6" s="61">
        <v>45200</v>
      </c>
      <c r="O6" s="61">
        <v>45231</v>
      </c>
      <c r="P6" s="61">
        <v>45261</v>
      </c>
      <c r="Q6" s="61">
        <v>44927</v>
      </c>
      <c r="R6" s="61">
        <v>44958</v>
      </c>
      <c r="S6" s="54"/>
    </row>
    <row r="7" ht="12.9" customHeight="1">
      <c r="A7" s="62"/>
      <c r="B7" s="53"/>
      <c r="C7" s="54"/>
      <c r="D7" s="54"/>
      <c r="E7" s="63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</row>
    <row r="8" ht="13.2" customHeight="1">
      <c r="A8" s="64">
        <v>6310</v>
      </c>
      <c r="B8" t="s" s="65">
        <v>7</v>
      </c>
      <c r="C8" s="55">
        <v>180000</v>
      </c>
      <c r="D8" s="54"/>
      <c r="E8" s="63">
        <v>180000</v>
      </c>
      <c r="F8" s="66"/>
      <c r="G8" s="55"/>
      <c r="H8" s="55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</row>
    <row r="9" ht="13.55" customHeight="1">
      <c r="A9" s="64">
        <v>6314</v>
      </c>
      <c r="B9" t="s" s="65">
        <v>9</v>
      </c>
      <c r="C9" s="68">
        <v>168</v>
      </c>
      <c r="D9" s="54"/>
      <c r="E9" s="69">
        <v>168</v>
      </c>
      <c r="F9" t="s" s="11">
        <v>6</v>
      </c>
      <c r="G9" s="70"/>
      <c r="H9" s="67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</row>
    <row r="10" ht="13.55" customHeight="1">
      <c r="A10" t="s" s="71">
        <v>10</v>
      </c>
      <c r="B10" s="53"/>
      <c r="C10" s="72">
        <f>SUM(C8:C9)</f>
        <v>180168</v>
      </c>
      <c r="D10" s="54"/>
      <c r="E10" s="69"/>
      <c r="F10" s="17"/>
      <c r="G10" s="73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</row>
    <row r="11" ht="13.2" customHeight="1">
      <c r="A11" t="s" s="71">
        <v>11</v>
      </c>
      <c r="B11" s="53"/>
      <c r="C11" s="74"/>
      <c r="D11" s="54"/>
      <c r="E11" s="69"/>
      <c r="F11" s="17"/>
      <c r="G11" s="73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</row>
    <row r="12" ht="13.2" customHeight="1">
      <c r="A12" s="64">
        <v>6770</v>
      </c>
      <c r="B12" t="s" s="65">
        <v>12</v>
      </c>
      <c r="C12" s="55">
        <v>1380</v>
      </c>
      <c r="D12" s="54"/>
      <c r="E12" s="69">
        <v>1500</v>
      </c>
      <c r="F12" s="22"/>
      <c r="G12" s="73"/>
      <c r="H12" s="54"/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</row>
    <row r="13" ht="13.2" customHeight="1">
      <c r="A13" s="64">
        <v>6902</v>
      </c>
      <c r="B13" t="s" s="65">
        <v>13</v>
      </c>
      <c r="C13" s="55">
        <v>400</v>
      </c>
      <c r="D13" s="54"/>
      <c r="E13" s="63">
        <v>400</v>
      </c>
      <c r="F13" s="74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</row>
    <row r="14" ht="13.2" customHeight="1">
      <c r="A14" s="64">
        <v>6910</v>
      </c>
      <c r="B14" t="s" s="65">
        <v>14</v>
      </c>
      <c r="C14" s="68">
        <v>400</v>
      </c>
      <c r="D14" s="54"/>
      <c r="E14" s="63">
        <v>400</v>
      </c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</row>
    <row r="15" ht="13.55" customHeight="1">
      <c r="A15" t="s" s="71">
        <v>15</v>
      </c>
      <c r="B15" s="53"/>
      <c r="C15" s="72">
        <f>SUM(C12:C14)</f>
        <v>2180</v>
      </c>
      <c r="D15" s="54"/>
      <c r="E15" s="63"/>
      <c r="F15" s="75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</row>
    <row r="16" ht="14.05" customHeight="1">
      <c r="A16" s="62"/>
      <c r="B16" s="53"/>
      <c r="C16" s="76"/>
      <c r="D16" s="54"/>
      <c r="E16" s="63"/>
      <c r="F16" s="54"/>
      <c r="G16" s="77"/>
      <c r="H16" s="77"/>
      <c r="I16" s="54"/>
      <c r="J16" s="54"/>
      <c r="K16" s="54"/>
      <c r="L16" s="54"/>
      <c r="M16" s="54"/>
      <c r="N16" s="54"/>
      <c r="O16" s="54"/>
      <c r="P16" s="54"/>
      <c r="Q16" s="54"/>
      <c r="R16" s="54"/>
      <c r="S16" s="54"/>
    </row>
    <row r="17" ht="18.4" customHeight="1">
      <c r="A17" t="s" s="78">
        <v>16</v>
      </c>
      <c r="B17" s="79"/>
      <c r="C17" s="80">
        <f>SUM(C15+C10)</f>
        <v>182348</v>
      </c>
      <c r="D17" s="54"/>
      <c r="E17" s="81">
        <f>SUM(E8:E16)</f>
        <v>182468</v>
      </c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</row>
    <row r="18" ht="13.2" customHeight="1">
      <c r="A18" s="62"/>
      <c r="B18" s="53"/>
      <c r="C18" s="74"/>
      <c r="D18" s="54"/>
      <c r="E18" s="63"/>
      <c r="F18" s="54"/>
      <c r="G18" s="54"/>
      <c r="H18" s="54"/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</row>
    <row r="19" ht="21.35" customHeight="1">
      <c r="A19" t="s" s="56">
        <v>17</v>
      </c>
      <c r="B19" s="53"/>
      <c r="C19" s="54"/>
      <c r="D19" s="54"/>
      <c r="E19" s="63"/>
      <c r="F19" s="54"/>
      <c r="G19" s="54"/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</row>
    <row r="20" ht="12.9" customHeight="1">
      <c r="A20" t="s" s="71">
        <v>18</v>
      </c>
      <c r="B20" s="53"/>
      <c r="C20" s="54"/>
      <c r="D20" s="54"/>
      <c r="E20" s="63"/>
      <c r="F20" s="54"/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</row>
    <row r="21" ht="12.9" customHeight="1">
      <c r="A21" s="64">
        <v>7010</v>
      </c>
      <c r="B21" t="s" s="65">
        <v>19</v>
      </c>
      <c r="C21" s="55">
        <v>6000</v>
      </c>
      <c r="D21" s="54"/>
      <c r="E21" s="63">
        <v>6000</v>
      </c>
      <c r="F21" s="54"/>
      <c r="G21" s="82">
        <v>500</v>
      </c>
      <c r="H21" s="82">
        <v>500</v>
      </c>
      <c r="I21" s="82">
        <v>500</v>
      </c>
      <c r="J21" s="82">
        <v>500</v>
      </c>
      <c r="K21" s="82">
        <v>500</v>
      </c>
      <c r="L21" s="82">
        <v>500</v>
      </c>
      <c r="M21" s="82">
        <v>500</v>
      </c>
      <c r="N21" s="82">
        <v>500</v>
      </c>
      <c r="O21" s="82">
        <v>500</v>
      </c>
      <c r="P21" s="82">
        <v>500</v>
      </c>
      <c r="Q21" s="82">
        <v>500</v>
      </c>
      <c r="R21" s="82">
        <v>500</v>
      </c>
      <c r="S21" s="82">
        <v>6000</v>
      </c>
    </row>
    <row r="22" ht="12.9" customHeight="1">
      <c r="A22" s="64">
        <v>7015</v>
      </c>
      <c r="B22" t="s" s="65">
        <v>20</v>
      </c>
      <c r="C22" s="55">
        <v>25980</v>
      </c>
      <c r="D22" s="54"/>
      <c r="E22" s="63">
        <v>25980</v>
      </c>
      <c r="F22" s="54"/>
      <c r="G22" s="82">
        <v>2165</v>
      </c>
      <c r="H22" s="82">
        <v>2165</v>
      </c>
      <c r="I22" s="82">
        <v>2165</v>
      </c>
      <c r="J22" s="82">
        <v>2165</v>
      </c>
      <c r="K22" s="82">
        <v>2165</v>
      </c>
      <c r="L22" s="82">
        <v>2165</v>
      </c>
      <c r="M22" s="82">
        <v>2165</v>
      </c>
      <c r="N22" s="82">
        <v>2165</v>
      </c>
      <c r="O22" s="82">
        <v>2165</v>
      </c>
      <c r="P22" s="82">
        <v>2165</v>
      </c>
      <c r="Q22" s="82">
        <v>2165</v>
      </c>
      <c r="R22" s="82">
        <v>2165</v>
      </c>
      <c r="S22" s="82">
        <v>25980</v>
      </c>
    </row>
    <row r="23" ht="12.9" customHeight="1">
      <c r="A23" s="64">
        <v>7020</v>
      </c>
      <c r="B23" t="s" s="65">
        <v>21</v>
      </c>
      <c r="C23" s="55">
        <v>15000</v>
      </c>
      <c r="D23" s="54"/>
      <c r="E23" s="63">
        <v>5000</v>
      </c>
      <c r="F23" s="54"/>
      <c r="G23" s="82">
        <v>417</v>
      </c>
      <c r="H23" s="82">
        <v>417</v>
      </c>
      <c r="I23" s="82">
        <v>417</v>
      </c>
      <c r="J23" s="82">
        <v>417</v>
      </c>
      <c r="K23" s="82">
        <v>417</v>
      </c>
      <c r="L23" s="82">
        <v>417</v>
      </c>
      <c r="M23" s="82">
        <v>417</v>
      </c>
      <c r="N23" s="82">
        <v>417</v>
      </c>
      <c r="O23" s="82">
        <v>417</v>
      </c>
      <c r="P23" s="82">
        <v>417</v>
      </c>
      <c r="Q23" s="82">
        <v>417</v>
      </c>
      <c r="R23" s="82">
        <v>413</v>
      </c>
      <c r="S23" s="82">
        <v>5000</v>
      </c>
    </row>
    <row r="24" ht="12.9" customHeight="1">
      <c r="A24" s="64">
        <v>7140</v>
      </c>
      <c r="B24" t="s" s="65">
        <v>22</v>
      </c>
      <c r="C24" s="55">
        <v>700</v>
      </c>
      <c r="D24" s="54"/>
      <c r="E24" s="63">
        <v>700</v>
      </c>
      <c r="F24" s="54"/>
      <c r="G24" s="82">
        <v>58</v>
      </c>
      <c r="H24" s="82">
        <v>58</v>
      </c>
      <c r="I24" s="82">
        <v>58</v>
      </c>
      <c r="J24" s="82">
        <v>58</v>
      </c>
      <c r="K24" s="82">
        <v>58</v>
      </c>
      <c r="L24" s="82">
        <v>58</v>
      </c>
      <c r="M24" s="82">
        <v>58</v>
      </c>
      <c r="N24" s="82">
        <v>58</v>
      </c>
      <c r="O24" s="82">
        <v>58</v>
      </c>
      <c r="P24" s="82">
        <v>58</v>
      </c>
      <c r="Q24" s="82">
        <v>58</v>
      </c>
      <c r="R24" s="82">
        <v>62</v>
      </c>
      <c r="S24" s="82">
        <v>700</v>
      </c>
    </row>
    <row r="25" ht="12.9" customHeight="1">
      <c r="A25" s="64">
        <v>7160</v>
      </c>
      <c r="B25" t="s" s="65">
        <v>23</v>
      </c>
      <c r="C25" s="55">
        <v>10000</v>
      </c>
      <c r="D25" s="54"/>
      <c r="E25" s="63">
        <v>10000</v>
      </c>
      <c r="F25" s="54"/>
      <c r="G25" s="82">
        <v>833</v>
      </c>
      <c r="H25" s="82">
        <v>833</v>
      </c>
      <c r="I25" s="82">
        <v>833</v>
      </c>
      <c r="J25" s="82">
        <v>833</v>
      </c>
      <c r="K25" s="82">
        <v>833</v>
      </c>
      <c r="L25" s="82">
        <v>833</v>
      </c>
      <c r="M25" s="82">
        <v>833</v>
      </c>
      <c r="N25" s="82">
        <v>833</v>
      </c>
      <c r="O25" s="82">
        <v>833</v>
      </c>
      <c r="P25" s="82">
        <v>833</v>
      </c>
      <c r="Q25" s="82">
        <v>833</v>
      </c>
      <c r="R25" s="82">
        <v>837</v>
      </c>
      <c r="S25" s="82">
        <v>10000</v>
      </c>
    </row>
    <row r="26" ht="12.9" customHeight="1">
      <c r="A26" s="64">
        <v>7210</v>
      </c>
      <c r="B26" t="s" s="65">
        <v>13</v>
      </c>
      <c r="C26" s="55">
        <v>1000</v>
      </c>
      <c r="D26" s="54"/>
      <c r="E26" s="63">
        <v>1000</v>
      </c>
      <c r="F26" s="54"/>
      <c r="G26" s="82">
        <v>83</v>
      </c>
      <c r="H26" s="82">
        <v>83</v>
      </c>
      <c r="I26" s="82">
        <v>83</v>
      </c>
      <c r="J26" s="82">
        <v>83</v>
      </c>
      <c r="K26" s="82">
        <v>83</v>
      </c>
      <c r="L26" s="82">
        <v>83</v>
      </c>
      <c r="M26" s="82">
        <v>83</v>
      </c>
      <c r="N26" s="82">
        <v>83</v>
      </c>
      <c r="O26" s="82">
        <v>83</v>
      </c>
      <c r="P26" s="82">
        <v>83</v>
      </c>
      <c r="Q26" s="82">
        <v>83</v>
      </c>
      <c r="R26" s="82">
        <v>87</v>
      </c>
      <c r="S26" s="82">
        <v>1000</v>
      </c>
    </row>
    <row r="27" ht="12.9" customHeight="1">
      <c r="A27" s="64">
        <v>7220</v>
      </c>
      <c r="B27" t="s" s="65">
        <v>24</v>
      </c>
      <c r="C27" s="55">
        <v>300</v>
      </c>
      <c r="D27" s="54"/>
      <c r="E27" s="63">
        <v>1000</v>
      </c>
      <c r="F27" s="54"/>
      <c r="G27" s="82">
        <v>83</v>
      </c>
      <c r="H27" s="82">
        <v>83</v>
      </c>
      <c r="I27" s="82">
        <v>83</v>
      </c>
      <c r="J27" s="82">
        <v>83</v>
      </c>
      <c r="K27" s="82">
        <v>83</v>
      </c>
      <c r="L27" s="82">
        <v>83</v>
      </c>
      <c r="M27" s="82">
        <v>83</v>
      </c>
      <c r="N27" s="82">
        <v>83</v>
      </c>
      <c r="O27" s="82">
        <v>83</v>
      </c>
      <c r="P27" s="82">
        <v>83</v>
      </c>
      <c r="Q27" s="82">
        <v>83</v>
      </c>
      <c r="R27" s="82">
        <v>87</v>
      </c>
      <c r="S27" s="82">
        <v>1000</v>
      </c>
    </row>
    <row r="28" ht="12.9" customHeight="1">
      <c r="A28" s="64">
        <v>7225</v>
      </c>
      <c r="B28" t="s" s="65">
        <v>25</v>
      </c>
      <c r="C28" s="55">
        <v>600</v>
      </c>
      <c r="D28" s="54"/>
      <c r="E28" s="63">
        <v>600</v>
      </c>
      <c r="F28" s="54"/>
      <c r="G28" s="82">
        <v>50</v>
      </c>
      <c r="H28" s="82">
        <v>50</v>
      </c>
      <c r="I28" s="82">
        <v>50</v>
      </c>
      <c r="J28" s="82">
        <v>50</v>
      </c>
      <c r="K28" s="82">
        <v>50</v>
      </c>
      <c r="L28" s="82">
        <v>50</v>
      </c>
      <c r="M28" s="82">
        <v>50</v>
      </c>
      <c r="N28" s="82">
        <v>50</v>
      </c>
      <c r="O28" s="82">
        <v>50</v>
      </c>
      <c r="P28" s="82">
        <v>50</v>
      </c>
      <c r="Q28" s="82">
        <v>50</v>
      </c>
      <c r="R28" s="82">
        <v>50</v>
      </c>
      <c r="S28" s="82">
        <v>600</v>
      </c>
    </row>
    <row r="29" ht="12.9" customHeight="1">
      <c r="A29" s="64">
        <v>7230</v>
      </c>
      <c r="B29" t="s" s="65">
        <v>26</v>
      </c>
      <c r="C29" s="55">
        <v>2000</v>
      </c>
      <c r="D29" s="54"/>
      <c r="E29" s="63">
        <v>2000</v>
      </c>
      <c r="F29" s="54"/>
      <c r="G29" s="82">
        <v>167</v>
      </c>
      <c r="H29" s="82">
        <v>167</v>
      </c>
      <c r="I29" s="82">
        <v>167</v>
      </c>
      <c r="J29" s="82">
        <v>167</v>
      </c>
      <c r="K29" s="82">
        <v>167</v>
      </c>
      <c r="L29" s="82">
        <v>167</v>
      </c>
      <c r="M29" s="82">
        <v>167</v>
      </c>
      <c r="N29" s="82">
        <v>167</v>
      </c>
      <c r="O29" s="82">
        <v>167</v>
      </c>
      <c r="P29" s="82">
        <v>167</v>
      </c>
      <c r="Q29" s="82">
        <v>167</v>
      </c>
      <c r="R29" s="82">
        <v>163</v>
      </c>
      <c r="S29" s="82">
        <v>2000</v>
      </c>
    </row>
    <row r="30" ht="12.9" customHeight="1">
      <c r="A30" s="64">
        <v>7240</v>
      </c>
      <c r="B30" t="s" s="65">
        <v>27</v>
      </c>
      <c r="C30" s="54"/>
      <c r="D30" s="54"/>
      <c r="E30" s="63">
        <v>0</v>
      </c>
      <c r="F30" s="54"/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</row>
    <row r="31" ht="12.9" customHeight="1">
      <c r="A31" s="64">
        <v>7250</v>
      </c>
      <c r="B31" t="s" s="65">
        <v>28</v>
      </c>
      <c r="C31" s="55">
        <v>1200</v>
      </c>
      <c r="D31" s="54"/>
      <c r="E31" s="63">
        <v>1200</v>
      </c>
      <c r="F31" s="54"/>
      <c r="G31" s="82">
        <v>100</v>
      </c>
      <c r="H31" s="82">
        <v>100</v>
      </c>
      <c r="I31" s="82">
        <v>100</v>
      </c>
      <c r="J31" s="82">
        <v>100</v>
      </c>
      <c r="K31" s="82">
        <v>100</v>
      </c>
      <c r="L31" s="82">
        <v>100</v>
      </c>
      <c r="M31" s="82">
        <v>100</v>
      </c>
      <c r="N31" s="82">
        <v>100</v>
      </c>
      <c r="O31" s="82">
        <v>100</v>
      </c>
      <c r="P31" s="82">
        <v>100</v>
      </c>
      <c r="Q31" s="82">
        <v>100</v>
      </c>
      <c r="R31" s="82">
        <v>100</v>
      </c>
      <c r="S31" s="82">
        <v>1200</v>
      </c>
    </row>
    <row r="32" ht="12.9" customHeight="1">
      <c r="A32" s="64">
        <v>7280</v>
      </c>
      <c r="B32" t="s" s="65">
        <v>29</v>
      </c>
      <c r="C32" s="55">
        <v>2100</v>
      </c>
      <c r="D32" s="54"/>
      <c r="E32" s="63">
        <v>1500</v>
      </c>
      <c r="F32" s="54"/>
      <c r="G32" s="82">
        <v>125</v>
      </c>
      <c r="H32" s="82">
        <v>125</v>
      </c>
      <c r="I32" s="82">
        <v>125</v>
      </c>
      <c r="J32" s="82">
        <v>125</v>
      </c>
      <c r="K32" s="82">
        <v>125</v>
      </c>
      <c r="L32" s="82">
        <v>125</v>
      </c>
      <c r="M32" s="82">
        <v>125</v>
      </c>
      <c r="N32" s="82">
        <v>125</v>
      </c>
      <c r="O32" s="82">
        <v>125</v>
      </c>
      <c r="P32" s="82">
        <v>125</v>
      </c>
      <c r="Q32" s="82">
        <v>125</v>
      </c>
      <c r="R32" s="82">
        <v>125</v>
      </c>
      <c r="S32" s="82">
        <v>1500</v>
      </c>
    </row>
    <row r="33" ht="12.9" customHeight="1">
      <c r="A33" s="64">
        <v>7285</v>
      </c>
      <c r="B33" t="s" s="65">
        <v>30</v>
      </c>
      <c r="C33" s="55">
        <v>900</v>
      </c>
      <c r="D33" s="54"/>
      <c r="E33" s="63">
        <v>900</v>
      </c>
      <c r="F33" s="54"/>
      <c r="G33" s="82">
        <v>75</v>
      </c>
      <c r="H33" s="82">
        <v>75</v>
      </c>
      <c r="I33" s="82">
        <v>75</v>
      </c>
      <c r="J33" s="82">
        <v>75</v>
      </c>
      <c r="K33" s="82">
        <v>75</v>
      </c>
      <c r="L33" s="82">
        <v>75</v>
      </c>
      <c r="M33" s="82">
        <v>75</v>
      </c>
      <c r="N33" s="82">
        <v>75</v>
      </c>
      <c r="O33" s="82">
        <v>75</v>
      </c>
      <c r="P33" s="82">
        <v>75</v>
      </c>
      <c r="Q33" s="82">
        <v>75</v>
      </c>
      <c r="R33" s="82">
        <v>75</v>
      </c>
      <c r="S33" s="82">
        <v>900</v>
      </c>
    </row>
    <row r="34" ht="12.9" customHeight="1">
      <c r="A34" s="64">
        <v>7290</v>
      </c>
      <c r="B34" t="s" s="65">
        <v>31</v>
      </c>
      <c r="C34" s="55">
        <v>1200</v>
      </c>
      <c r="D34" s="54"/>
      <c r="E34" s="63">
        <v>1200</v>
      </c>
      <c r="F34" s="54"/>
      <c r="G34" s="82">
        <v>100</v>
      </c>
      <c r="H34" s="82">
        <v>100</v>
      </c>
      <c r="I34" s="82">
        <v>100</v>
      </c>
      <c r="J34" s="82">
        <v>100</v>
      </c>
      <c r="K34" s="82">
        <v>100</v>
      </c>
      <c r="L34" s="82">
        <v>100</v>
      </c>
      <c r="M34" s="82">
        <v>100</v>
      </c>
      <c r="N34" s="82">
        <v>100</v>
      </c>
      <c r="O34" s="82">
        <v>100</v>
      </c>
      <c r="P34" s="82">
        <v>100</v>
      </c>
      <c r="Q34" s="82">
        <v>100</v>
      </c>
      <c r="R34" s="82">
        <v>100</v>
      </c>
      <c r="S34" s="82">
        <v>1200</v>
      </c>
    </row>
    <row r="35" ht="13.2" customHeight="1">
      <c r="A35" s="64">
        <v>7310</v>
      </c>
      <c r="B35" t="s" s="65">
        <v>32</v>
      </c>
      <c r="C35" s="68">
        <v>800</v>
      </c>
      <c r="D35" s="54"/>
      <c r="E35" s="63">
        <v>800</v>
      </c>
      <c r="F35" s="54"/>
      <c r="G35" s="82">
        <v>67</v>
      </c>
      <c r="H35" s="82">
        <v>67</v>
      </c>
      <c r="I35" s="82">
        <v>67</v>
      </c>
      <c r="J35" s="82">
        <v>67</v>
      </c>
      <c r="K35" s="82">
        <v>67</v>
      </c>
      <c r="L35" s="82">
        <v>67</v>
      </c>
      <c r="M35" s="82">
        <v>67</v>
      </c>
      <c r="N35" s="82">
        <v>67</v>
      </c>
      <c r="O35" s="82">
        <v>67</v>
      </c>
      <c r="P35" s="82">
        <v>67</v>
      </c>
      <c r="Q35" s="82">
        <v>67</v>
      </c>
      <c r="R35" s="82">
        <v>63</v>
      </c>
      <c r="S35" s="82">
        <v>800</v>
      </c>
    </row>
    <row r="36" ht="13.55" customHeight="1">
      <c r="A36" t="s" s="71">
        <v>33</v>
      </c>
      <c r="B36" s="53"/>
      <c r="C36" s="72">
        <f>SUM(C21:C35)</f>
        <v>67780</v>
      </c>
      <c r="D36" s="54"/>
      <c r="E36" s="81">
        <f>SUM(E21:E35)</f>
        <v>57880</v>
      </c>
      <c r="F36" s="54"/>
      <c r="G36" s="54"/>
      <c r="H36" s="54"/>
      <c r="I36" s="54"/>
      <c r="J36" s="54"/>
      <c r="K36" s="54"/>
      <c r="L36" s="54"/>
      <c r="M36" s="54"/>
      <c r="N36" s="54"/>
      <c r="O36" s="54"/>
      <c r="P36" s="54"/>
      <c r="Q36" s="54"/>
      <c r="R36" s="54"/>
      <c r="S36" s="54"/>
    </row>
    <row r="37" ht="13.2" customHeight="1">
      <c r="A37" s="62"/>
      <c r="B37" s="53"/>
      <c r="C37" s="74"/>
      <c r="D37" s="54"/>
      <c r="E37" s="63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</row>
    <row r="38" ht="12.9" customHeight="1">
      <c r="A38" t="s" s="71">
        <v>34</v>
      </c>
      <c r="B38" s="53"/>
      <c r="C38" s="54"/>
      <c r="D38" s="54"/>
      <c r="E38" s="63"/>
      <c r="F38" s="54"/>
      <c r="G38" s="54"/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54"/>
      <c r="S38" s="54"/>
    </row>
    <row r="39" ht="12.9" customHeight="1">
      <c r="A39" s="64">
        <v>8510</v>
      </c>
      <c r="B39" t="s" s="65">
        <v>35</v>
      </c>
      <c r="C39" s="55">
        <v>750</v>
      </c>
      <c r="D39" s="54"/>
      <c r="E39" s="63">
        <v>750</v>
      </c>
      <c r="F39" s="54"/>
      <c r="G39" s="82">
        <v>63</v>
      </c>
      <c r="H39" s="82">
        <v>63</v>
      </c>
      <c r="I39" s="82">
        <v>63</v>
      </c>
      <c r="J39" s="82">
        <v>63</v>
      </c>
      <c r="K39" s="82">
        <v>63</v>
      </c>
      <c r="L39" s="82">
        <v>63</v>
      </c>
      <c r="M39" s="82">
        <v>63</v>
      </c>
      <c r="N39" s="82">
        <v>63</v>
      </c>
      <c r="O39" s="82">
        <v>63</v>
      </c>
      <c r="P39" s="82">
        <v>63</v>
      </c>
      <c r="Q39" s="82">
        <v>63</v>
      </c>
      <c r="R39" s="82">
        <v>57</v>
      </c>
      <c r="S39" s="82">
        <v>750</v>
      </c>
    </row>
    <row r="40" ht="12.9" customHeight="1">
      <c r="A40" s="64">
        <v>8520</v>
      </c>
      <c r="B40" t="s" s="65">
        <v>36</v>
      </c>
      <c r="C40" s="55">
        <v>400</v>
      </c>
      <c r="D40" s="54"/>
      <c r="E40" s="63">
        <v>400</v>
      </c>
      <c r="F40" s="54"/>
      <c r="G40" s="82">
        <v>0</v>
      </c>
      <c r="H40" s="82">
        <v>0</v>
      </c>
      <c r="I40" s="82">
        <v>0</v>
      </c>
      <c r="J40" s="82">
        <v>400</v>
      </c>
      <c r="K40" s="82">
        <v>0</v>
      </c>
      <c r="L40" s="82">
        <v>0</v>
      </c>
      <c r="M40" s="82">
        <v>0</v>
      </c>
      <c r="N40" s="82">
        <v>0</v>
      </c>
      <c r="O40" s="82">
        <v>0</v>
      </c>
      <c r="P40" s="82">
        <v>0</v>
      </c>
      <c r="Q40" s="82">
        <v>0</v>
      </c>
      <c r="R40" s="82">
        <v>0</v>
      </c>
      <c r="S40" s="82">
        <v>400</v>
      </c>
    </row>
    <row r="41" ht="12.9" customHeight="1">
      <c r="A41" s="64">
        <v>8530</v>
      </c>
      <c r="B41" t="s" s="65">
        <v>37</v>
      </c>
      <c r="C41" s="54"/>
      <c r="D41" s="54"/>
      <c r="E41" s="63">
        <v>0</v>
      </c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</row>
    <row r="42" ht="12.9" customHeight="1">
      <c r="A42" s="64">
        <v>8540</v>
      </c>
      <c r="B42" t="s" s="65">
        <v>38</v>
      </c>
      <c r="C42" s="55">
        <v>4000</v>
      </c>
      <c r="D42" s="54"/>
      <c r="E42" s="63">
        <v>6000</v>
      </c>
      <c r="F42" s="54"/>
      <c r="G42" s="82">
        <v>2000</v>
      </c>
      <c r="H42" s="82">
        <v>0</v>
      </c>
      <c r="I42" s="82">
        <v>0</v>
      </c>
      <c r="J42" s="82">
        <v>0</v>
      </c>
      <c r="K42" s="82">
        <v>0</v>
      </c>
      <c r="L42" s="82">
        <v>0</v>
      </c>
      <c r="M42" s="82">
        <v>4000</v>
      </c>
      <c r="N42" s="82">
        <v>0</v>
      </c>
      <c r="O42" s="82">
        <v>0</v>
      </c>
      <c r="P42" s="82">
        <v>0</v>
      </c>
      <c r="Q42" s="82">
        <v>0</v>
      </c>
      <c r="R42" s="82">
        <v>0</v>
      </c>
      <c r="S42" s="82">
        <v>6000</v>
      </c>
    </row>
    <row r="43" ht="13.2" customHeight="1">
      <c r="A43" s="64">
        <v>8550</v>
      </c>
      <c r="B43" t="s" s="65">
        <v>39</v>
      </c>
      <c r="C43" s="68">
        <v>1000</v>
      </c>
      <c r="D43" s="54"/>
      <c r="E43" s="63">
        <v>1000</v>
      </c>
      <c r="F43" s="54"/>
      <c r="G43" s="82">
        <v>83</v>
      </c>
      <c r="H43" s="82">
        <v>83</v>
      </c>
      <c r="I43" s="82">
        <v>83</v>
      </c>
      <c r="J43" s="82">
        <v>83</v>
      </c>
      <c r="K43" s="82">
        <v>83</v>
      </c>
      <c r="L43" s="82">
        <v>83</v>
      </c>
      <c r="M43" s="82">
        <v>83</v>
      </c>
      <c r="N43" s="82">
        <v>83</v>
      </c>
      <c r="O43" s="82">
        <v>83</v>
      </c>
      <c r="P43" s="82">
        <v>83</v>
      </c>
      <c r="Q43" s="82">
        <v>83</v>
      </c>
      <c r="R43" s="82">
        <v>87</v>
      </c>
      <c r="S43" s="82">
        <v>1000</v>
      </c>
    </row>
    <row r="44" ht="13.55" customHeight="1">
      <c r="A44" t="s" s="71">
        <v>40</v>
      </c>
      <c r="B44" s="53"/>
      <c r="C44" s="72">
        <f>SUM(C39:C43)</f>
        <v>6150</v>
      </c>
      <c r="D44" s="54"/>
      <c r="E44" s="81">
        <f>SUM(E39:E43)</f>
        <v>8150</v>
      </c>
      <c r="F44" s="54"/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4"/>
    </row>
    <row r="45" ht="13.2" customHeight="1">
      <c r="A45" s="62"/>
      <c r="B45" s="53"/>
      <c r="C45" s="74"/>
      <c r="D45" s="54"/>
      <c r="E45" s="63"/>
      <c r="F45" s="54"/>
      <c r="G45" s="54"/>
      <c r="H45" s="54"/>
      <c r="I45" s="54"/>
      <c r="J45" s="54"/>
      <c r="K45" s="54"/>
      <c r="L45" s="54"/>
      <c r="M45" s="54"/>
      <c r="N45" s="54"/>
      <c r="O45" s="54"/>
      <c r="P45" s="54"/>
      <c r="Q45" s="54"/>
      <c r="R45" s="54"/>
      <c r="S45" s="54"/>
    </row>
    <row r="46" ht="12.9" customHeight="1">
      <c r="A46" t="s" s="71">
        <v>41</v>
      </c>
      <c r="B46" s="53"/>
      <c r="C46" s="54"/>
      <c r="D46" s="54"/>
      <c r="E46" s="63"/>
      <c r="F46" s="54"/>
      <c r="G46" s="54"/>
      <c r="H46" s="54"/>
      <c r="I46" s="54"/>
      <c r="J46" s="54"/>
      <c r="K46" s="54"/>
      <c r="L46" s="54"/>
      <c r="M46" s="54"/>
      <c r="N46" s="54"/>
      <c r="O46" s="54"/>
      <c r="P46" s="54"/>
      <c r="Q46" s="54"/>
      <c r="R46" s="54"/>
      <c r="S46" s="54"/>
    </row>
    <row r="47" ht="12.9" customHeight="1">
      <c r="A47" s="64">
        <v>8599</v>
      </c>
      <c r="B47" t="s" s="65">
        <v>42</v>
      </c>
      <c r="C47" s="55">
        <v>1500</v>
      </c>
      <c r="D47" s="54"/>
      <c r="E47" s="63">
        <v>1500</v>
      </c>
      <c r="F47" s="54"/>
      <c r="G47" s="82">
        <v>125</v>
      </c>
      <c r="H47" s="82">
        <v>125</v>
      </c>
      <c r="I47" s="82">
        <v>125</v>
      </c>
      <c r="J47" s="82">
        <v>125</v>
      </c>
      <c r="K47" s="82">
        <v>125</v>
      </c>
      <c r="L47" s="82">
        <v>125</v>
      </c>
      <c r="M47" s="82">
        <v>125</v>
      </c>
      <c r="N47" s="82">
        <v>125</v>
      </c>
      <c r="O47" s="82">
        <v>125</v>
      </c>
      <c r="P47" s="82">
        <v>125</v>
      </c>
      <c r="Q47" s="82">
        <v>125</v>
      </c>
      <c r="R47" s="82">
        <v>125</v>
      </c>
      <c r="S47" s="82">
        <v>1500</v>
      </c>
    </row>
    <row r="48" ht="12.9" customHeight="1">
      <c r="A48" s="64">
        <v>8610</v>
      </c>
      <c r="B48" t="s" s="65">
        <v>43</v>
      </c>
      <c r="C48" s="55">
        <v>24000</v>
      </c>
      <c r="D48" s="54"/>
      <c r="E48" s="63">
        <v>25000</v>
      </c>
      <c r="F48" s="54"/>
      <c r="G48" s="82">
        <v>0</v>
      </c>
      <c r="H48" s="82">
        <v>3125</v>
      </c>
      <c r="I48" s="82">
        <v>3125</v>
      </c>
      <c r="J48" s="82">
        <v>3125</v>
      </c>
      <c r="K48" s="82">
        <v>3125</v>
      </c>
      <c r="L48" s="82">
        <v>3125</v>
      </c>
      <c r="M48" s="82">
        <v>3125</v>
      </c>
      <c r="N48" s="82">
        <v>3125</v>
      </c>
      <c r="O48" s="82">
        <v>3125</v>
      </c>
      <c r="P48" s="82">
        <v>0</v>
      </c>
      <c r="Q48" s="82">
        <v>0</v>
      </c>
      <c r="R48" s="82">
        <v>0</v>
      </c>
      <c r="S48" s="82">
        <v>25000</v>
      </c>
    </row>
    <row r="49" ht="12.9" customHeight="1">
      <c r="A49" s="64">
        <v>8630</v>
      </c>
      <c r="B49" t="s" s="65">
        <v>44</v>
      </c>
      <c r="C49" s="55">
        <v>3400</v>
      </c>
      <c r="D49" s="54"/>
      <c r="E49" s="63">
        <v>17000</v>
      </c>
      <c r="F49" s="54"/>
      <c r="G49" s="82">
        <v>0</v>
      </c>
      <c r="H49" s="82">
        <v>1500</v>
      </c>
      <c r="I49" s="82">
        <v>1500</v>
      </c>
      <c r="J49" s="82">
        <v>1500</v>
      </c>
      <c r="K49" s="82">
        <v>1500</v>
      </c>
      <c r="L49" s="82">
        <v>1500</v>
      </c>
      <c r="M49" s="82">
        <v>1500</v>
      </c>
      <c r="N49" s="82">
        <v>1500</v>
      </c>
      <c r="O49" s="82">
        <v>1500</v>
      </c>
      <c r="P49" s="82">
        <v>0</v>
      </c>
      <c r="Q49" s="82">
        <v>0</v>
      </c>
      <c r="R49" s="82">
        <v>0</v>
      </c>
      <c r="S49" s="82">
        <v>12000</v>
      </c>
    </row>
    <row r="50" ht="12.9" customHeight="1">
      <c r="A50" s="64">
        <v>8635</v>
      </c>
      <c r="B50" t="s" s="65">
        <v>45</v>
      </c>
      <c r="C50" s="55">
        <v>2000</v>
      </c>
      <c r="D50" s="54"/>
      <c r="E50" s="63">
        <v>2500</v>
      </c>
      <c r="F50" s="54"/>
      <c r="G50" s="82">
        <v>167</v>
      </c>
      <c r="H50" s="82">
        <v>167</v>
      </c>
      <c r="I50" s="82">
        <v>167</v>
      </c>
      <c r="J50" s="82">
        <v>167</v>
      </c>
      <c r="K50" s="82">
        <v>167</v>
      </c>
      <c r="L50" s="82">
        <v>167</v>
      </c>
      <c r="M50" s="82">
        <v>167</v>
      </c>
      <c r="N50" s="82">
        <v>167</v>
      </c>
      <c r="O50" s="82">
        <v>167</v>
      </c>
      <c r="P50" s="82">
        <v>167</v>
      </c>
      <c r="Q50" s="82">
        <v>167</v>
      </c>
      <c r="R50" s="82">
        <v>163</v>
      </c>
      <c r="S50" s="82">
        <v>2000</v>
      </c>
    </row>
    <row r="51" ht="12.9" customHeight="1">
      <c r="A51" s="64">
        <v>8640</v>
      </c>
      <c r="B51" t="s" s="65">
        <v>46</v>
      </c>
      <c r="C51" s="55">
        <v>4000</v>
      </c>
      <c r="D51" s="54"/>
      <c r="E51" s="63">
        <v>4000</v>
      </c>
      <c r="F51" s="54"/>
      <c r="G51" s="82">
        <v>333</v>
      </c>
      <c r="H51" s="82">
        <v>333</v>
      </c>
      <c r="I51" s="82">
        <v>333</v>
      </c>
      <c r="J51" s="82">
        <v>333</v>
      </c>
      <c r="K51" s="82">
        <v>333</v>
      </c>
      <c r="L51" s="82">
        <v>333</v>
      </c>
      <c r="M51" s="82">
        <v>333</v>
      </c>
      <c r="N51" s="82">
        <v>333</v>
      </c>
      <c r="O51" s="82">
        <v>333</v>
      </c>
      <c r="P51" s="82">
        <v>333</v>
      </c>
      <c r="Q51" s="82">
        <v>333</v>
      </c>
      <c r="R51" s="82">
        <v>337</v>
      </c>
      <c r="S51" s="82">
        <v>4000</v>
      </c>
    </row>
    <row r="52" ht="12.9" customHeight="1">
      <c r="A52" s="64">
        <v>8650</v>
      </c>
      <c r="B52" t="s" s="65">
        <v>47</v>
      </c>
      <c r="C52" s="55">
        <v>5000</v>
      </c>
      <c r="D52" s="54"/>
      <c r="E52" s="63">
        <v>22000</v>
      </c>
      <c r="F52" t="s" s="77">
        <v>94</v>
      </c>
      <c r="G52" s="82">
        <v>17000</v>
      </c>
      <c r="H52" s="82">
        <v>454</v>
      </c>
      <c r="I52" s="82">
        <v>454</v>
      </c>
      <c r="J52" s="82">
        <v>454</v>
      </c>
      <c r="K52" s="82">
        <v>454</v>
      </c>
      <c r="L52" s="82">
        <v>454</v>
      </c>
      <c r="M52" s="82">
        <v>454</v>
      </c>
      <c r="N52" s="82">
        <v>454</v>
      </c>
      <c r="O52" s="82">
        <v>454</v>
      </c>
      <c r="P52" s="82">
        <v>454</v>
      </c>
      <c r="Q52" s="82">
        <v>454</v>
      </c>
      <c r="R52" s="82">
        <v>460</v>
      </c>
      <c r="S52" s="82">
        <v>22000</v>
      </c>
    </row>
    <row r="53" ht="12.9" customHeight="1">
      <c r="A53" s="64">
        <v>8655</v>
      </c>
      <c r="B53" t="s" s="65">
        <v>48</v>
      </c>
      <c r="C53" s="54"/>
      <c r="D53" s="54"/>
      <c r="E53" s="63">
        <v>0</v>
      </c>
      <c r="F53" s="54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</row>
    <row r="54" ht="12.9" customHeight="1">
      <c r="A54" s="64">
        <v>8675</v>
      </c>
      <c r="B54" t="s" s="65">
        <v>49</v>
      </c>
      <c r="C54" s="55">
        <v>3000</v>
      </c>
      <c r="D54" s="54"/>
      <c r="E54" s="63">
        <v>3000</v>
      </c>
      <c r="F54" s="54"/>
      <c r="G54" s="82">
        <v>250</v>
      </c>
      <c r="H54" s="82">
        <v>250</v>
      </c>
      <c r="I54" s="82">
        <v>250</v>
      </c>
      <c r="J54" s="82">
        <v>250</v>
      </c>
      <c r="K54" s="82">
        <v>250</v>
      </c>
      <c r="L54" s="82">
        <v>250</v>
      </c>
      <c r="M54" s="82">
        <v>250</v>
      </c>
      <c r="N54" s="82">
        <v>250</v>
      </c>
      <c r="O54" s="82">
        <v>250</v>
      </c>
      <c r="P54" s="82">
        <v>250</v>
      </c>
      <c r="Q54" s="82">
        <v>250</v>
      </c>
      <c r="R54" s="82">
        <v>250</v>
      </c>
      <c r="S54" s="82">
        <v>3000</v>
      </c>
    </row>
    <row r="55" ht="12.9" customHeight="1">
      <c r="A55" s="64">
        <v>8680</v>
      </c>
      <c r="B55" t="s" s="65">
        <v>50</v>
      </c>
      <c r="C55" s="55">
        <v>8000</v>
      </c>
      <c r="D55" s="54"/>
      <c r="E55" s="63">
        <v>8000</v>
      </c>
      <c r="F55" s="54"/>
      <c r="G55" s="82">
        <v>667</v>
      </c>
      <c r="H55" s="82">
        <v>667</v>
      </c>
      <c r="I55" s="82">
        <v>667</v>
      </c>
      <c r="J55" s="82">
        <v>667</v>
      </c>
      <c r="K55" s="82">
        <v>667</v>
      </c>
      <c r="L55" s="82">
        <v>667</v>
      </c>
      <c r="M55" s="82">
        <v>667</v>
      </c>
      <c r="N55" s="82">
        <v>667</v>
      </c>
      <c r="O55" s="82">
        <v>667</v>
      </c>
      <c r="P55" s="82">
        <v>667</v>
      </c>
      <c r="Q55" s="82">
        <v>667</v>
      </c>
      <c r="R55" s="82">
        <v>663</v>
      </c>
      <c r="S55" s="82">
        <v>8000</v>
      </c>
    </row>
    <row r="56" ht="12.9" customHeight="1">
      <c r="A56" s="64">
        <v>8710</v>
      </c>
      <c r="B56" t="s" s="65">
        <v>51</v>
      </c>
      <c r="C56" s="55">
        <v>600</v>
      </c>
      <c r="D56" s="54"/>
      <c r="E56" s="63">
        <v>600</v>
      </c>
      <c r="F56" s="54"/>
      <c r="G56" s="82">
        <v>50</v>
      </c>
      <c r="H56" s="82">
        <v>50</v>
      </c>
      <c r="I56" s="82">
        <v>50</v>
      </c>
      <c r="J56" s="82">
        <v>50</v>
      </c>
      <c r="K56" s="82">
        <v>50</v>
      </c>
      <c r="L56" s="82">
        <v>50</v>
      </c>
      <c r="M56" s="82">
        <v>50</v>
      </c>
      <c r="N56" s="82">
        <v>50</v>
      </c>
      <c r="O56" s="82">
        <v>50</v>
      </c>
      <c r="P56" s="82">
        <v>50</v>
      </c>
      <c r="Q56" s="82">
        <v>50</v>
      </c>
      <c r="R56" s="82">
        <v>50</v>
      </c>
      <c r="S56" s="82">
        <v>600</v>
      </c>
    </row>
    <row r="57" ht="12.9" customHeight="1">
      <c r="A57" s="64">
        <v>8720</v>
      </c>
      <c r="B57" t="s" s="65">
        <v>52</v>
      </c>
      <c r="C57" s="55">
        <v>4000</v>
      </c>
      <c r="D57" s="54"/>
      <c r="E57" s="63">
        <v>0</v>
      </c>
      <c r="F57" s="54"/>
      <c r="G57" s="54"/>
      <c r="H57" s="54"/>
      <c r="I57" s="54"/>
      <c r="J57" s="54"/>
      <c r="K57" s="54"/>
      <c r="L57" s="54"/>
      <c r="M57" s="54"/>
      <c r="N57" s="54"/>
      <c r="O57" s="54"/>
      <c r="P57" s="54"/>
      <c r="Q57" s="54"/>
      <c r="R57" s="54"/>
      <c r="S57" s="54"/>
    </row>
    <row r="58" ht="12.9" customHeight="1">
      <c r="A58" s="64">
        <v>8730</v>
      </c>
      <c r="B58" t="s" s="65">
        <v>53</v>
      </c>
      <c r="C58" s="55">
        <v>2000</v>
      </c>
      <c r="D58" s="54"/>
      <c r="E58" s="63">
        <v>1500</v>
      </c>
      <c r="F58" s="54"/>
      <c r="G58" s="82">
        <v>125</v>
      </c>
      <c r="H58" s="82">
        <v>125</v>
      </c>
      <c r="I58" s="82">
        <v>125</v>
      </c>
      <c r="J58" s="82">
        <v>125</v>
      </c>
      <c r="K58" s="82">
        <v>125</v>
      </c>
      <c r="L58" s="82">
        <v>125</v>
      </c>
      <c r="M58" s="82">
        <v>125</v>
      </c>
      <c r="N58" s="82">
        <v>125</v>
      </c>
      <c r="O58" s="82">
        <v>125</v>
      </c>
      <c r="P58" s="82">
        <v>125</v>
      </c>
      <c r="Q58" s="82">
        <v>125</v>
      </c>
      <c r="R58" s="82">
        <v>125</v>
      </c>
      <c r="S58" s="82">
        <v>1500</v>
      </c>
    </row>
    <row r="59" ht="12.9" customHeight="1">
      <c r="A59" s="64">
        <v>8800</v>
      </c>
      <c r="B59" t="s" s="65">
        <v>54</v>
      </c>
      <c r="C59" s="55">
        <v>2000</v>
      </c>
      <c r="D59" s="54"/>
      <c r="E59" s="63">
        <v>2000</v>
      </c>
      <c r="F59" s="54"/>
      <c r="G59" s="82">
        <v>167</v>
      </c>
      <c r="H59" s="82">
        <v>167</v>
      </c>
      <c r="I59" s="82">
        <v>167</v>
      </c>
      <c r="J59" s="82">
        <v>167</v>
      </c>
      <c r="K59" s="82">
        <v>167</v>
      </c>
      <c r="L59" s="82">
        <v>167</v>
      </c>
      <c r="M59" s="82">
        <v>167</v>
      </c>
      <c r="N59" s="82">
        <v>167</v>
      </c>
      <c r="O59" s="82">
        <v>167</v>
      </c>
      <c r="P59" s="82">
        <v>167</v>
      </c>
      <c r="Q59" s="82">
        <v>167</v>
      </c>
      <c r="R59" s="82">
        <v>163</v>
      </c>
      <c r="S59" s="82">
        <v>2000</v>
      </c>
    </row>
    <row r="60" ht="13.2" customHeight="1">
      <c r="A60" s="64">
        <v>8810</v>
      </c>
      <c r="B60" t="s" s="65">
        <v>55</v>
      </c>
      <c r="C60" s="68">
        <v>2000</v>
      </c>
      <c r="D60" s="54"/>
      <c r="E60" s="63">
        <v>2000</v>
      </c>
      <c r="F60" s="54"/>
      <c r="G60" s="82">
        <v>167</v>
      </c>
      <c r="H60" s="82">
        <v>167</v>
      </c>
      <c r="I60" s="82">
        <v>167</v>
      </c>
      <c r="J60" s="82">
        <v>167</v>
      </c>
      <c r="K60" s="82">
        <v>167</v>
      </c>
      <c r="L60" s="82">
        <v>167</v>
      </c>
      <c r="M60" s="82">
        <v>167</v>
      </c>
      <c r="N60" s="82">
        <v>167</v>
      </c>
      <c r="O60" s="82">
        <v>167</v>
      </c>
      <c r="P60" s="82">
        <v>167</v>
      </c>
      <c r="Q60" s="82">
        <v>167</v>
      </c>
      <c r="R60" s="82">
        <v>163</v>
      </c>
      <c r="S60" s="82">
        <v>2000</v>
      </c>
    </row>
    <row r="61" ht="13.55" customHeight="1">
      <c r="A61" t="s" s="71">
        <v>56</v>
      </c>
      <c r="B61" s="53"/>
      <c r="C61" s="72">
        <f>SUM(C47:C60)</f>
        <v>61500</v>
      </c>
      <c r="D61" s="54"/>
      <c r="E61" s="81">
        <f>SUM(E47:E60)</f>
        <v>89100</v>
      </c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</row>
    <row r="62" ht="13.2" customHeight="1">
      <c r="A62" s="62"/>
      <c r="B62" s="53"/>
      <c r="C62" s="74"/>
      <c r="D62" s="54"/>
      <c r="E62" s="63"/>
      <c r="F62" s="54"/>
      <c r="G62" s="54"/>
      <c r="H62" s="54"/>
      <c r="I62" s="54"/>
      <c r="J62" s="54"/>
      <c r="K62" s="54"/>
      <c r="L62" s="54"/>
      <c r="M62" s="54"/>
      <c r="N62" s="54"/>
      <c r="O62" s="54"/>
      <c r="P62" s="54"/>
      <c r="Q62" s="54"/>
      <c r="R62" s="54"/>
      <c r="S62" s="54"/>
    </row>
    <row r="63" ht="12.9" customHeight="1">
      <c r="A63" t="s" s="71">
        <v>57</v>
      </c>
      <c r="B63" s="53"/>
      <c r="C63" s="54"/>
      <c r="D63" s="54"/>
      <c r="E63" s="63"/>
      <c r="F63" s="54"/>
      <c r="G63" s="54"/>
      <c r="H63" s="54"/>
      <c r="I63" s="54"/>
      <c r="J63" s="54"/>
      <c r="K63" s="54"/>
      <c r="L63" s="54"/>
      <c r="M63" s="54"/>
      <c r="N63" s="54"/>
      <c r="O63" s="54"/>
      <c r="P63" s="54"/>
      <c r="Q63" s="54"/>
      <c r="R63" s="54"/>
      <c r="S63" s="54"/>
    </row>
    <row r="64" ht="12.9" customHeight="1">
      <c r="A64" s="64">
        <v>7325</v>
      </c>
      <c r="B64" t="s" s="65">
        <v>58</v>
      </c>
      <c r="C64" s="55">
        <v>8000</v>
      </c>
      <c r="D64" s="54"/>
      <c r="E64" s="63">
        <v>8000</v>
      </c>
      <c r="F64" s="54"/>
      <c r="G64" s="82">
        <v>0</v>
      </c>
      <c r="H64" s="82">
        <v>0</v>
      </c>
      <c r="I64" s="82">
        <v>0</v>
      </c>
      <c r="J64" s="82">
        <v>8000</v>
      </c>
      <c r="K64" s="82">
        <v>0</v>
      </c>
      <c r="L64" s="82">
        <v>0</v>
      </c>
      <c r="M64" s="82">
        <v>0</v>
      </c>
      <c r="N64" s="82">
        <v>0</v>
      </c>
      <c r="O64" s="82">
        <v>0</v>
      </c>
      <c r="P64" s="82">
        <v>0</v>
      </c>
      <c r="Q64" s="82">
        <v>0</v>
      </c>
      <c r="R64" s="82">
        <v>0</v>
      </c>
      <c r="S64" s="82">
        <v>8000</v>
      </c>
    </row>
    <row r="65" ht="12.9" customHeight="1">
      <c r="A65" s="64">
        <v>7330</v>
      </c>
      <c r="B65" t="s" s="65">
        <v>59</v>
      </c>
      <c r="C65" s="55">
        <v>2065</v>
      </c>
      <c r="D65" s="54"/>
      <c r="E65" s="63">
        <v>2400</v>
      </c>
      <c r="F65" s="54"/>
      <c r="G65" s="82">
        <v>200</v>
      </c>
      <c r="H65" s="82">
        <v>200</v>
      </c>
      <c r="I65" s="82">
        <v>200</v>
      </c>
      <c r="J65" s="82">
        <v>200</v>
      </c>
      <c r="K65" s="82">
        <v>200</v>
      </c>
      <c r="L65" s="82">
        <v>200</v>
      </c>
      <c r="M65" s="82">
        <v>200</v>
      </c>
      <c r="N65" s="82">
        <v>200</v>
      </c>
      <c r="O65" s="82">
        <v>200</v>
      </c>
      <c r="P65" s="82">
        <v>200</v>
      </c>
      <c r="Q65" s="82">
        <v>200</v>
      </c>
      <c r="R65" s="82">
        <v>200</v>
      </c>
      <c r="S65" s="82">
        <v>2400</v>
      </c>
    </row>
    <row r="66" ht="12.9" customHeight="1">
      <c r="A66" s="64">
        <v>7335</v>
      </c>
      <c r="B66" t="s" s="65">
        <v>60</v>
      </c>
      <c r="C66" s="55">
        <v>700</v>
      </c>
      <c r="D66" s="54"/>
      <c r="E66" s="63">
        <v>700</v>
      </c>
      <c r="F66" s="54"/>
      <c r="G66" s="82">
        <v>0</v>
      </c>
      <c r="H66" s="82">
        <v>0</v>
      </c>
      <c r="I66" s="82">
        <v>0</v>
      </c>
      <c r="J66" s="82">
        <v>0</v>
      </c>
      <c r="K66" s="82">
        <v>0</v>
      </c>
      <c r="L66" s="82">
        <v>0</v>
      </c>
      <c r="M66" s="82">
        <v>0</v>
      </c>
      <c r="N66" s="82">
        <v>0</v>
      </c>
      <c r="O66" s="82">
        <v>0</v>
      </c>
      <c r="P66" s="82">
        <v>0</v>
      </c>
      <c r="Q66" s="82">
        <v>0</v>
      </c>
      <c r="R66" s="82">
        <v>700</v>
      </c>
      <c r="S66" s="82">
        <v>700</v>
      </c>
    </row>
    <row r="67" ht="12.9" customHeight="1">
      <c r="A67" s="64">
        <v>7340</v>
      </c>
      <c r="B67" t="s" s="65">
        <v>61</v>
      </c>
      <c r="C67" s="55">
        <v>250</v>
      </c>
      <c r="D67" s="54"/>
      <c r="E67" s="63">
        <v>250</v>
      </c>
      <c r="F67" s="54"/>
      <c r="G67" s="82">
        <v>0</v>
      </c>
      <c r="H67" s="82">
        <v>0</v>
      </c>
      <c r="I67" s="82">
        <v>0</v>
      </c>
      <c r="J67" s="82">
        <v>0</v>
      </c>
      <c r="K67" s="82">
        <v>0</v>
      </c>
      <c r="L67" s="82">
        <v>0</v>
      </c>
      <c r="M67" s="82">
        <v>0</v>
      </c>
      <c r="N67" s="82">
        <v>250</v>
      </c>
      <c r="O67" s="82">
        <v>0</v>
      </c>
      <c r="P67" s="82">
        <v>0</v>
      </c>
      <c r="Q67" s="82">
        <v>0</v>
      </c>
      <c r="R67" s="82">
        <v>0</v>
      </c>
      <c r="S67" s="82">
        <v>250</v>
      </c>
    </row>
    <row r="68" ht="13.2" customHeight="1">
      <c r="A68" s="64">
        <v>7345</v>
      </c>
      <c r="B68" t="s" s="65">
        <v>62</v>
      </c>
      <c r="C68" s="68">
        <v>500</v>
      </c>
      <c r="D68" s="54"/>
      <c r="E68" s="63">
        <v>500</v>
      </c>
      <c r="F68" s="54"/>
      <c r="G68" s="82">
        <v>0</v>
      </c>
      <c r="H68" s="82">
        <v>0</v>
      </c>
      <c r="I68" s="82">
        <v>0</v>
      </c>
      <c r="J68" s="82">
        <v>0</v>
      </c>
      <c r="K68" s="82">
        <v>0</v>
      </c>
      <c r="L68" s="82">
        <v>0</v>
      </c>
      <c r="M68" s="82">
        <v>0</v>
      </c>
      <c r="N68" s="82">
        <v>0</v>
      </c>
      <c r="O68" s="82">
        <v>0</v>
      </c>
      <c r="P68" s="82">
        <v>500</v>
      </c>
      <c r="Q68" s="82">
        <v>0</v>
      </c>
      <c r="R68" s="82">
        <v>0</v>
      </c>
      <c r="S68" s="82">
        <v>500</v>
      </c>
    </row>
    <row r="69" ht="13.55" customHeight="1">
      <c r="A69" t="s" s="71">
        <v>63</v>
      </c>
      <c r="B69" s="53"/>
      <c r="C69" s="72">
        <f>SUM(C64:C68)</f>
        <v>11515</v>
      </c>
      <c r="D69" s="54"/>
      <c r="E69" s="81">
        <f>SUM(E64:E68)</f>
        <v>11850</v>
      </c>
      <c r="F69" s="54"/>
      <c r="G69" s="54"/>
      <c r="H69" s="54"/>
      <c r="I69" s="54"/>
      <c r="J69" s="54"/>
      <c r="K69" s="54"/>
      <c r="L69" s="54"/>
      <c r="M69" s="54"/>
      <c r="N69" s="54"/>
      <c r="O69" s="54"/>
      <c r="P69" s="54"/>
      <c r="Q69" s="54"/>
      <c r="R69" s="54"/>
      <c r="S69" s="54"/>
    </row>
    <row r="70" ht="13.2" customHeight="1">
      <c r="A70" s="62"/>
      <c r="B70" s="53"/>
      <c r="C70" s="74"/>
      <c r="D70" s="54"/>
      <c r="E70" s="63"/>
      <c r="F70" s="54"/>
      <c r="G70" s="54"/>
      <c r="H70" s="54"/>
      <c r="I70" s="54"/>
      <c r="J70" s="54"/>
      <c r="K70" s="54"/>
      <c r="L70" s="54"/>
      <c r="M70" s="54"/>
      <c r="N70" s="54"/>
      <c r="O70" s="54"/>
      <c r="P70" s="54"/>
      <c r="Q70" s="54"/>
      <c r="R70" s="54"/>
      <c r="S70" s="54"/>
    </row>
    <row r="71" ht="12.9" customHeight="1">
      <c r="A71" t="s" s="71">
        <v>64</v>
      </c>
      <c r="B71" s="53"/>
      <c r="C71" s="54"/>
      <c r="D71" s="54"/>
      <c r="E71" s="63"/>
      <c r="F71" s="54"/>
      <c r="G71" s="54"/>
      <c r="H71" s="54"/>
      <c r="I71" s="54"/>
      <c r="J71" s="54"/>
      <c r="K71" s="54"/>
      <c r="L71" s="54"/>
      <c r="M71" s="54"/>
      <c r="N71" s="54"/>
      <c r="O71" s="54"/>
      <c r="P71" s="54"/>
      <c r="Q71" s="54"/>
      <c r="R71" s="54"/>
      <c r="S71" s="54"/>
    </row>
    <row r="72" ht="13.2" customHeight="1">
      <c r="A72" s="64">
        <v>9010</v>
      </c>
      <c r="B72" t="s" s="65">
        <v>64</v>
      </c>
      <c r="C72" s="68">
        <v>5000</v>
      </c>
      <c r="D72" s="54"/>
      <c r="E72" s="63">
        <v>5000</v>
      </c>
      <c r="F72" s="54"/>
      <c r="G72" s="82">
        <v>0</v>
      </c>
      <c r="H72" s="82">
        <v>0</v>
      </c>
      <c r="I72" s="82">
        <v>5000</v>
      </c>
      <c r="J72" s="82">
        <v>0</v>
      </c>
      <c r="K72" s="82">
        <v>0</v>
      </c>
      <c r="L72" s="82">
        <v>0</v>
      </c>
      <c r="M72" s="82">
        <v>0</v>
      </c>
      <c r="N72" s="82">
        <v>0</v>
      </c>
      <c r="O72" s="82">
        <v>0</v>
      </c>
      <c r="P72" s="82">
        <v>0</v>
      </c>
      <c r="Q72" s="82">
        <v>0</v>
      </c>
      <c r="R72" s="82">
        <v>0</v>
      </c>
      <c r="S72" s="82">
        <v>5000</v>
      </c>
    </row>
    <row r="73" ht="13.55" customHeight="1">
      <c r="A73" t="s" s="71">
        <v>65</v>
      </c>
      <c r="B73" s="53"/>
      <c r="C73" s="72">
        <f>SUM(C72)</f>
        <v>5000</v>
      </c>
      <c r="D73" s="54"/>
      <c r="E73" s="81">
        <f>E72</f>
        <v>5000</v>
      </c>
      <c r="F73" s="54"/>
      <c r="G73" s="54"/>
      <c r="H73" s="54"/>
      <c r="I73" s="54"/>
      <c r="J73" s="54"/>
      <c r="K73" s="54"/>
      <c r="L73" s="54"/>
      <c r="M73" s="54"/>
      <c r="N73" s="54"/>
      <c r="O73" s="54"/>
      <c r="P73" s="54"/>
      <c r="Q73" s="54"/>
      <c r="R73" s="54"/>
      <c r="S73" s="54"/>
    </row>
    <row r="74" ht="13.2" customHeight="1">
      <c r="A74" s="62"/>
      <c r="B74" s="53"/>
      <c r="C74" s="74"/>
      <c r="D74" s="54"/>
      <c r="E74" s="63"/>
      <c r="F74" s="54"/>
      <c r="G74" s="54"/>
      <c r="H74" s="54"/>
      <c r="I74" s="54"/>
      <c r="J74" s="54"/>
      <c r="K74" s="54"/>
      <c r="L74" s="54"/>
      <c r="M74" s="54"/>
      <c r="N74" s="54"/>
      <c r="O74" s="54"/>
      <c r="P74" s="54"/>
      <c r="Q74" s="54"/>
      <c r="R74" s="54"/>
      <c r="S74" s="54"/>
    </row>
    <row r="75" ht="12.9" customHeight="1">
      <c r="A75" t="s" s="71">
        <v>66</v>
      </c>
      <c r="B75" s="53"/>
      <c r="C75" s="54"/>
      <c r="D75" s="54"/>
      <c r="E75" s="63"/>
      <c r="F75" s="54"/>
      <c r="G75" s="54"/>
      <c r="H75" s="54"/>
      <c r="I75" s="54"/>
      <c r="J75" s="54"/>
      <c r="K75" s="54"/>
      <c r="L75" s="54"/>
      <c r="M75" s="54"/>
      <c r="N75" s="54"/>
      <c r="O75" s="54"/>
      <c r="P75" s="54"/>
      <c r="Q75" s="54"/>
      <c r="R75" s="54"/>
      <c r="S75" s="54"/>
    </row>
    <row r="76" ht="13.2" customHeight="1">
      <c r="A76" s="64">
        <v>9070</v>
      </c>
      <c r="B76" t="s" s="65">
        <v>66</v>
      </c>
      <c r="C76" s="68">
        <v>4000</v>
      </c>
      <c r="D76" s="54"/>
      <c r="E76" s="63">
        <v>4000</v>
      </c>
      <c r="F76" s="54"/>
      <c r="G76" s="82">
        <v>0</v>
      </c>
      <c r="H76" s="82">
        <v>0</v>
      </c>
      <c r="I76" s="82">
        <v>0</v>
      </c>
      <c r="J76" s="82">
        <v>0</v>
      </c>
      <c r="K76" s="82">
        <v>0</v>
      </c>
      <c r="L76" s="82">
        <v>0</v>
      </c>
      <c r="M76" s="82">
        <v>0</v>
      </c>
      <c r="N76" s="82">
        <v>0</v>
      </c>
      <c r="O76" s="82">
        <v>4000</v>
      </c>
      <c r="P76" s="82">
        <v>0</v>
      </c>
      <c r="Q76" s="82">
        <v>0</v>
      </c>
      <c r="R76" s="82">
        <v>0</v>
      </c>
      <c r="S76" s="82">
        <v>4000</v>
      </c>
    </row>
    <row r="77" ht="13.55" customHeight="1">
      <c r="A77" t="s" s="71">
        <v>67</v>
      </c>
      <c r="B77" s="53"/>
      <c r="C77" s="72">
        <f>SUM(C76)</f>
        <v>4000</v>
      </c>
      <c r="D77" s="54"/>
      <c r="E77" s="81">
        <f>E76</f>
        <v>4000</v>
      </c>
      <c r="F77" s="54"/>
      <c r="G77" s="54"/>
      <c r="H77" s="54"/>
      <c r="I77" s="54"/>
      <c r="J77" s="54"/>
      <c r="K77" s="54"/>
      <c r="L77" s="54"/>
      <c r="M77" s="54"/>
      <c r="N77" s="54"/>
      <c r="O77" s="54"/>
      <c r="P77" s="54"/>
      <c r="Q77" s="54"/>
      <c r="R77" s="54"/>
      <c r="S77" s="54"/>
    </row>
    <row r="78" ht="14.05" customHeight="1">
      <c r="A78" s="62"/>
      <c r="B78" s="53"/>
      <c r="C78" s="83"/>
      <c r="D78" s="54"/>
      <c r="E78" s="63"/>
      <c r="F78" s="54"/>
      <c r="G78" s="54"/>
      <c r="H78" s="54"/>
      <c r="I78" s="54"/>
      <c r="J78" s="54"/>
      <c r="K78" s="54"/>
      <c r="L78" s="54"/>
      <c r="M78" s="54"/>
      <c r="N78" s="54"/>
      <c r="O78" s="54"/>
      <c r="P78" s="54"/>
      <c r="Q78" s="54"/>
      <c r="R78" s="54"/>
      <c r="S78" s="54"/>
    </row>
    <row r="79" ht="18.4" customHeight="1">
      <c r="A79" t="s" s="78">
        <v>68</v>
      </c>
      <c r="B79" s="79"/>
      <c r="C79" s="80">
        <f>SUM(C77,C73,C69,C61,C44,C36)</f>
        <v>155945</v>
      </c>
      <c r="D79" s="54"/>
      <c r="E79" s="81">
        <f>E77+E73+E69+E61+E44+E36</f>
        <v>175980</v>
      </c>
      <c r="F79" s="54"/>
      <c r="G79" s="55">
        <f>SUM(G21:G76)</f>
        <v>26220</v>
      </c>
      <c r="H79" s="82">
        <f>SUM(H21:H76)</f>
        <v>12299</v>
      </c>
      <c r="I79" s="82">
        <f>SUM(I21:I78)</f>
        <v>17299</v>
      </c>
      <c r="J79" s="82">
        <f>SUM(J21:J77)</f>
        <v>20699</v>
      </c>
      <c r="K79" s="82">
        <f>SUM(K21:K77)</f>
        <v>12299</v>
      </c>
      <c r="L79" s="82">
        <f>SUM(L21:L76)</f>
        <v>12299</v>
      </c>
      <c r="M79" s="82">
        <f>SUM(M21:M76)</f>
        <v>16299</v>
      </c>
      <c r="N79" s="82">
        <f>SUM(N21:N76)</f>
        <v>12549</v>
      </c>
      <c r="O79" s="82">
        <f>SUM(O21:O76)</f>
        <v>16299</v>
      </c>
      <c r="P79" s="82">
        <f>SUM(P21:P76)</f>
        <v>8174</v>
      </c>
      <c r="Q79" s="82">
        <f>SUM(Q21:Q76)</f>
        <v>7674</v>
      </c>
      <c r="R79" s="82">
        <f>SUM(R21:R76)</f>
        <v>8370</v>
      </c>
      <c r="S79" s="82">
        <f>SUM(S21:S76)</f>
        <v>170480</v>
      </c>
    </row>
    <row r="80" ht="13.2" customHeight="1">
      <c r="A80" s="62"/>
      <c r="B80" s="53"/>
      <c r="C80" s="74"/>
      <c r="D80" s="54"/>
      <c r="E80" s="84"/>
      <c r="F80" s="54"/>
      <c r="G80" s="55"/>
      <c r="H80" s="54"/>
      <c r="I80" s="54"/>
      <c r="J80" s="54"/>
      <c r="K80" s="54"/>
      <c r="L80" s="54"/>
      <c r="M80" s="54"/>
      <c r="N80" s="54"/>
      <c r="O80" s="54"/>
      <c r="P80" s="54"/>
      <c r="Q80" s="54"/>
      <c r="R80" s="54"/>
      <c r="S80" s="54"/>
    </row>
    <row r="81" ht="17.25" customHeight="1">
      <c r="A81" t="s" s="78">
        <v>69</v>
      </c>
      <c r="B81" s="53"/>
      <c r="C81" s="85">
        <f>SUM(C17-C79)</f>
        <v>26403</v>
      </c>
      <c r="D81" s="54"/>
      <c r="E81" s="84">
        <f>E17-E79</f>
        <v>6488</v>
      </c>
      <c r="F81" s="54"/>
      <c r="G81" s="54"/>
      <c r="H81" s="54"/>
      <c r="I81" s="54"/>
      <c r="J81" s="54"/>
      <c r="K81" s="54"/>
      <c r="L81" s="54"/>
      <c r="M81" s="54"/>
      <c r="N81" s="54"/>
      <c r="O81" s="54"/>
      <c r="P81" s="54"/>
      <c r="Q81" s="54"/>
      <c r="R81" s="54"/>
      <c r="S81" s="54"/>
    </row>
    <row r="82" ht="12.9" customHeight="1">
      <c r="A82" s="62"/>
      <c r="B82" s="53"/>
      <c r="C82" s="54"/>
      <c r="D82" s="54"/>
      <c r="E82" s="54"/>
      <c r="F82" s="54"/>
      <c r="G82" s="54"/>
      <c r="H82" s="54"/>
      <c r="I82" s="54"/>
      <c r="J82" s="54"/>
      <c r="K82" s="54"/>
      <c r="L82" s="54"/>
      <c r="M82" s="54"/>
      <c r="N82" s="54"/>
      <c r="O82" s="54"/>
      <c r="P82" s="54"/>
      <c r="Q82" s="54"/>
      <c r="R82" s="54"/>
      <c r="S82" s="54"/>
    </row>
    <row r="83" ht="12.9" customHeight="1">
      <c r="A83" s="62"/>
      <c r="B83" s="53"/>
      <c r="C83" s="54"/>
      <c r="D83" s="54"/>
      <c r="E83" s="54"/>
      <c r="F83" s="54"/>
      <c r="G83" s="54"/>
      <c r="H83" s="54"/>
      <c r="I83" s="54"/>
      <c r="J83" s="54"/>
      <c r="K83" s="54"/>
      <c r="L83" s="54"/>
      <c r="M83" s="54"/>
      <c r="N83" s="54"/>
      <c r="O83" s="54"/>
      <c r="P83" s="54"/>
      <c r="Q83" s="54"/>
      <c r="R83" s="54"/>
      <c r="S83" s="54"/>
    </row>
    <row r="84" ht="26.35" customHeight="1">
      <c r="A84" t="s" s="52">
        <v>70</v>
      </c>
      <c r="B84" s="53"/>
      <c r="C84" s="54"/>
      <c r="D84" s="54"/>
      <c r="E84" s="66"/>
      <c r="F84" s="54"/>
      <c r="G84" s="54"/>
      <c r="H84" s="54"/>
      <c r="I84" s="54"/>
      <c r="J84" s="54"/>
      <c r="K84" s="54"/>
      <c r="L84" s="54"/>
      <c r="M84" s="54"/>
      <c r="N84" s="54"/>
      <c r="O84" s="54"/>
      <c r="P84" s="54"/>
      <c r="Q84" s="54"/>
      <c r="R84" s="54"/>
      <c r="S84" s="54"/>
    </row>
    <row r="85" ht="13.2" customHeight="1">
      <c r="A85" t="s" s="71">
        <v>2</v>
      </c>
      <c r="B85" s="53"/>
      <c r="C85" s="54"/>
      <c r="D85" s="86"/>
      <c r="E85" t="s" s="11">
        <v>6</v>
      </c>
      <c r="F85" s="73"/>
      <c r="G85" s="54"/>
      <c r="H85" s="54"/>
      <c r="I85" s="54"/>
      <c r="J85" s="54"/>
      <c r="K85" s="54"/>
      <c r="L85" s="54"/>
      <c r="M85" s="54"/>
      <c r="N85" s="54"/>
      <c r="O85" s="54"/>
      <c r="P85" s="54"/>
      <c r="Q85" s="54"/>
      <c r="R85" s="54"/>
      <c r="S85" s="54"/>
    </row>
    <row r="86" ht="12.9" customHeight="1">
      <c r="A86" s="64">
        <v>6310</v>
      </c>
      <c r="B86" t="s" s="65">
        <v>7</v>
      </c>
      <c r="C86" s="55">
        <f>360*700</f>
        <v>252000</v>
      </c>
      <c r="D86" s="86"/>
      <c r="E86" s="17"/>
      <c r="F86" s="73"/>
      <c r="G86" s="54"/>
      <c r="H86" s="54"/>
      <c r="I86" s="54"/>
      <c r="J86" s="54"/>
      <c r="K86" s="54"/>
      <c r="L86" s="54"/>
      <c r="M86" s="54"/>
      <c r="N86" s="54"/>
      <c r="O86" s="54"/>
      <c r="P86" s="54"/>
      <c r="Q86" s="54"/>
      <c r="R86" s="54"/>
      <c r="S86" s="54"/>
    </row>
    <row r="87" ht="12.9" customHeight="1">
      <c r="A87" s="64">
        <v>6316</v>
      </c>
      <c r="B87" t="s" s="65">
        <v>72</v>
      </c>
      <c r="C87" s="54"/>
      <c r="D87" s="86"/>
      <c r="E87" s="17"/>
      <c r="F87" s="73"/>
      <c r="G87" s="54"/>
      <c r="H87" s="54"/>
      <c r="I87" s="54"/>
      <c r="J87" s="54"/>
      <c r="K87" s="54"/>
      <c r="L87" s="54"/>
      <c r="M87" s="54"/>
      <c r="N87" s="54"/>
      <c r="O87" s="54"/>
      <c r="P87" s="54"/>
      <c r="Q87" s="54"/>
      <c r="R87" s="54"/>
      <c r="S87" s="54"/>
    </row>
    <row r="88" ht="13.2" customHeight="1">
      <c r="A88" s="64">
        <v>6910</v>
      </c>
      <c r="B88" t="s" s="65">
        <v>14</v>
      </c>
      <c r="C88" s="54"/>
      <c r="D88" s="86"/>
      <c r="E88" s="22"/>
      <c r="F88" s="73"/>
      <c r="G88" s="54"/>
      <c r="H88" s="54"/>
      <c r="I88" s="54"/>
      <c r="J88" s="54"/>
      <c r="K88" s="54"/>
      <c r="L88" s="54"/>
      <c r="M88" s="54"/>
      <c r="N88" s="54"/>
      <c r="O88" s="54"/>
      <c r="P88" s="54"/>
      <c r="Q88" s="54"/>
      <c r="R88" s="54"/>
      <c r="S88" s="54"/>
    </row>
    <row r="89" ht="13.2" customHeight="1">
      <c r="A89" s="62"/>
      <c r="B89" t="s" s="65">
        <v>11</v>
      </c>
      <c r="C89" s="54"/>
      <c r="D89" s="54"/>
      <c r="E89" s="74"/>
      <c r="F89" s="54"/>
      <c r="G89" s="54"/>
      <c r="H89" s="54"/>
      <c r="I89" s="54"/>
      <c r="J89" s="54"/>
      <c r="K89" s="54"/>
      <c r="L89" s="54"/>
      <c r="M89" s="54"/>
      <c r="N89" s="54"/>
      <c r="O89" s="54"/>
      <c r="P89" s="54"/>
      <c r="Q89" s="54"/>
      <c r="R89" s="54"/>
      <c r="S89" s="54"/>
    </row>
    <row r="90" ht="12.9" customHeight="1">
      <c r="A90" s="62"/>
      <c r="B90" s="53"/>
      <c r="C90" s="54"/>
      <c r="D90" s="54"/>
      <c r="E90" s="54"/>
      <c r="F90" s="54"/>
      <c r="G90" s="54"/>
      <c r="H90" s="54"/>
      <c r="I90" s="54"/>
      <c r="J90" s="54"/>
      <c r="K90" s="54"/>
      <c r="L90" s="54"/>
      <c r="M90" s="54"/>
      <c r="N90" s="54"/>
      <c r="O90" s="54"/>
      <c r="P90" s="54"/>
      <c r="Q90" s="54"/>
      <c r="R90" s="54"/>
      <c r="S90" s="54"/>
    </row>
    <row r="91" ht="26.05" customHeight="1">
      <c r="A91" t="s" s="52">
        <v>73</v>
      </c>
      <c r="B91" s="53"/>
      <c r="C91" s="54"/>
      <c r="D91" s="54"/>
      <c r="E91" s="54"/>
      <c r="F91" s="54"/>
      <c r="G91" s="54"/>
      <c r="H91" s="54"/>
      <c r="I91" s="54"/>
      <c r="J91" s="54"/>
      <c r="K91" s="54"/>
      <c r="L91" s="54"/>
      <c r="M91" s="54"/>
      <c r="N91" s="54"/>
      <c r="O91" s="54"/>
      <c r="P91" s="54"/>
      <c r="Q91" s="54"/>
      <c r="R91" s="54"/>
      <c r="S91" s="54"/>
    </row>
    <row r="92" ht="18.8" customHeight="1">
      <c r="A92" t="s" s="87">
        <v>74</v>
      </c>
      <c r="B92" s="53"/>
      <c r="C92" s="54"/>
      <c r="D92" s="54"/>
      <c r="E92" s="54"/>
      <c r="F92" s="54"/>
      <c r="G92" s="54"/>
      <c r="H92" s="54"/>
      <c r="I92" s="54"/>
      <c r="J92" s="54"/>
      <c r="K92" s="54"/>
      <c r="L92" s="54"/>
      <c r="M92" s="54"/>
      <c r="N92" s="54"/>
      <c r="O92" s="54"/>
      <c r="P92" s="54"/>
      <c r="Q92" s="54"/>
      <c r="R92" s="54"/>
      <c r="S92" s="54"/>
    </row>
    <row r="93" ht="12.9" customHeight="1">
      <c r="A93" t="s" s="71">
        <v>75</v>
      </c>
      <c r="B93" s="53"/>
      <c r="C93" s="54"/>
      <c r="D93" s="54"/>
      <c r="E93" s="54"/>
      <c r="F93" s="54"/>
      <c r="G93" s="54"/>
      <c r="H93" s="54"/>
      <c r="I93" s="54"/>
      <c r="J93" s="54"/>
      <c r="K93" s="54"/>
      <c r="L93" s="54"/>
      <c r="M93" s="54"/>
      <c r="N93" s="54"/>
      <c r="O93" s="54"/>
      <c r="P93" s="54"/>
      <c r="Q93" s="54"/>
      <c r="R93" s="54"/>
      <c r="S93" s="54"/>
    </row>
    <row r="94" ht="12.9" customHeight="1">
      <c r="A94" s="64">
        <v>9515</v>
      </c>
      <c r="B94" t="s" s="65">
        <v>76</v>
      </c>
      <c r="C94" t="s" s="77">
        <v>77</v>
      </c>
      <c r="D94" s="54"/>
      <c r="E94" s="84"/>
      <c r="F94" s="54"/>
      <c r="G94" s="54"/>
      <c r="H94" s="54"/>
      <c r="I94" s="54"/>
      <c r="J94" s="54"/>
      <c r="K94" s="54"/>
      <c r="L94" s="54"/>
      <c r="M94" s="54"/>
      <c r="N94" s="54"/>
      <c r="O94" s="54"/>
      <c r="P94" s="54"/>
      <c r="Q94" s="54"/>
      <c r="R94" s="54"/>
      <c r="S94" s="54"/>
    </row>
    <row r="95" ht="12.9" customHeight="1">
      <c r="A95" s="62"/>
      <c r="B95" t="s" s="65">
        <v>78</v>
      </c>
      <c r="C95" s="55">
        <v>19400</v>
      </c>
      <c r="D95" s="54"/>
      <c r="E95" s="55">
        <v>60000</v>
      </c>
      <c r="F95" s="54"/>
      <c r="G95" s="54"/>
      <c r="H95" s="54"/>
      <c r="I95" s="54"/>
      <c r="J95" s="54"/>
      <c r="K95" s="54"/>
      <c r="L95" s="54"/>
      <c r="M95" s="54"/>
      <c r="N95" s="54"/>
      <c r="O95" s="54"/>
      <c r="P95" s="54"/>
      <c r="Q95" s="54"/>
      <c r="R95" s="54"/>
      <c r="S95" s="54"/>
    </row>
    <row r="96" ht="12.9" customHeight="1">
      <c r="A96" s="62"/>
      <c r="B96" t="s" s="65">
        <v>79</v>
      </c>
      <c r="C96" s="55">
        <v>34000</v>
      </c>
      <c r="D96" s="54"/>
      <c r="E96" s="55"/>
      <c r="F96" s="54"/>
      <c r="G96" s="54"/>
      <c r="H96" s="54"/>
      <c r="I96" s="54"/>
      <c r="J96" s="54"/>
      <c r="K96" s="54"/>
      <c r="L96" s="54"/>
      <c r="M96" s="54"/>
      <c r="N96" s="54"/>
      <c r="O96" s="54"/>
      <c r="P96" s="54"/>
      <c r="Q96" s="54"/>
      <c r="R96" s="54"/>
      <c r="S96" s="54"/>
    </row>
    <row r="97" ht="12.9" customHeight="1">
      <c r="A97" t="s" s="71">
        <v>80</v>
      </c>
      <c r="B97" s="53"/>
      <c r="C97" s="54"/>
      <c r="D97" s="54"/>
      <c r="E97" s="55"/>
      <c r="F97" s="54"/>
      <c r="G97" s="54"/>
      <c r="H97" s="54"/>
      <c r="I97" s="54"/>
      <c r="J97" s="54"/>
      <c r="K97" s="54"/>
      <c r="L97" s="54"/>
      <c r="M97" s="54"/>
      <c r="N97" s="54"/>
      <c r="O97" s="54"/>
      <c r="P97" s="54"/>
      <c r="Q97" s="54"/>
      <c r="R97" s="54"/>
      <c r="S97" s="54"/>
    </row>
    <row r="98" ht="12.9" customHeight="1">
      <c r="A98" s="62"/>
      <c r="B98" s="53"/>
      <c r="C98" s="54"/>
      <c r="D98" s="54"/>
      <c r="E98" s="55"/>
      <c r="F98" s="54"/>
      <c r="G98" s="54"/>
      <c r="H98" s="54"/>
      <c r="I98" s="54"/>
      <c r="J98" s="54"/>
      <c r="K98" s="54"/>
      <c r="L98" s="54"/>
      <c r="M98" s="54"/>
      <c r="N98" s="54"/>
      <c r="O98" s="54"/>
      <c r="P98" s="54"/>
      <c r="Q98" s="54"/>
      <c r="R98" s="54"/>
      <c r="S98" s="54"/>
    </row>
    <row r="99" ht="12.9" customHeight="1">
      <c r="A99" t="s" s="71">
        <v>81</v>
      </c>
      <c r="B99" s="53"/>
      <c r="C99" s="54"/>
      <c r="D99" s="54"/>
      <c r="E99" s="55"/>
      <c r="F99" s="54"/>
      <c r="G99" s="54"/>
      <c r="H99" s="54"/>
      <c r="I99" s="54"/>
      <c r="J99" s="54"/>
      <c r="K99" s="54"/>
      <c r="L99" s="54"/>
      <c r="M99" s="54"/>
      <c r="N99" s="54"/>
      <c r="O99" s="54"/>
      <c r="P99" s="54"/>
      <c r="Q99" s="54"/>
      <c r="R99" s="54"/>
      <c r="S99" s="54"/>
    </row>
    <row r="100" ht="12.9" customHeight="1">
      <c r="A100" s="62"/>
      <c r="B100" s="53"/>
      <c r="C100" s="54"/>
      <c r="D100" s="54"/>
      <c r="E100" s="55"/>
      <c r="F100" s="54"/>
      <c r="G100" s="54"/>
      <c r="H100" s="54"/>
      <c r="I100" s="54"/>
      <c r="J100" s="54"/>
      <c r="K100" s="54"/>
      <c r="L100" s="54"/>
      <c r="M100" s="54"/>
      <c r="N100" s="54"/>
      <c r="O100" s="54"/>
      <c r="P100" s="54"/>
      <c r="Q100" s="54"/>
      <c r="R100" s="54"/>
      <c r="S100" s="54"/>
    </row>
    <row r="101" ht="26.05" customHeight="1">
      <c r="A101" t="s" s="52">
        <v>82</v>
      </c>
      <c r="B101" s="53"/>
      <c r="C101" s="54"/>
      <c r="D101" s="54"/>
      <c r="E101" s="55"/>
      <c r="F101" s="54"/>
      <c r="G101" s="54"/>
      <c r="H101" s="54"/>
      <c r="I101" s="54"/>
      <c r="J101" s="54"/>
      <c r="K101" s="54"/>
      <c r="L101" s="54"/>
      <c r="M101" s="54"/>
      <c r="N101" s="54"/>
      <c r="O101" s="54"/>
      <c r="P101" s="54"/>
      <c r="Q101" s="54"/>
      <c r="R101" s="54"/>
      <c r="S101" s="54"/>
    </row>
    <row r="102" ht="18.8" customHeight="1">
      <c r="A102" t="s" s="87">
        <v>74</v>
      </c>
      <c r="B102" s="53"/>
      <c r="C102" s="54"/>
      <c r="D102" s="54"/>
      <c r="E102" s="55"/>
      <c r="F102" s="54"/>
      <c r="G102" s="54"/>
      <c r="H102" s="54"/>
      <c r="I102" s="54"/>
      <c r="J102" s="54"/>
      <c r="K102" s="54"/>
      <c r="L102" s="54"/>
      <c r="M102" s="54"/>
      <c r="N102" s="54"/>
      <c r="O102" s="54"/>
      <c r="P102" s="54"/>
      <c r="Q102" s="54"/>
      <c r="R102" s="54"/>
      <c r="S102" s="54"/>
    </row>
    <row r="103" ht="12.9" customHeight="1">
      <c r="A103" t="s" s="71">
        <v>75</v>
      </c>
      <c r="B103" s="53"/>
      <c r="C103" s="54"/>
      <c r="D103" s="54"/>
      <c r="E103" s="55"/>
      <c r="F103" s="54"/>
      <c r="G103" s="54"/>
      <c r="H103" s="54"/>
      <c r="I103" s="54"/>
      <c r="J103" s="54"/>
      <c r="K103" s="54"/>
      <c r="L103" s="54"/>
      <c r="M103" s="54"/>
      <c r="N103" s="54"/>
      <c r="O103" s="54"/>
      <c r="P103" s="54"/>
      <c r="Q103" s="54"/>
      <c r="R103" s="54"/>
      <c r="S103" s="54"/>
    </row>
    <row r="104" ht="12.9" customHeight="1">
      <c r="A104" s="64">
        <v>9510</v>
      </c>
      <c r="B104" t="s" s="65">
        <v>83</v>
      </c>
      <c r="C104" s="54"/>
      <c r="D104" s="54"/>
      <c r="E104" s="55"/>
      <c r="F104" s="54"/>
      <c r="G104" s="54"/>
      <c r="H104" s="54"/>
      <c r="I104" s="54"/>
      <c r="J104" s="54"/>
      <c r="K104" s="54"/>
      <c r="L104" s="54"/>
      <c r="M104" s="54"/>
      <c r="N104" s="54"/>
      <c r="O104" s="54"/>
      <c r="P104" s="54"/>
      <c r="Q104" s="54"/>
      <c r="R104" s="54"/>
      <c r="S104" s="54"/>
    </row>
    <row r="105" ht="12.9" customHeight="1">
      <c r="A105" s="64">
        <v>9515</v>
      </c>
      <c r="B105" t="s" s="65">
        <v>76</v>
      </c>
      <c r="C105" s="54"/>
      <c r="D105" s="54"/>
      <c r="E105" s="55"/>
      <c r="F105" s="54"/>
      <c r="G105" s="54"/>
      <c r="H105" s="54"/>
      <c r="I105" s="54"/>
      <c r="J105" s="54"/>
      <c r="K105" s="54"/>
      <c r="L105" s="54"/>
      <c r="M105" s="54"/>
      <c r="N105" s="54"/>
      <c r="O105" s="54"/>
      <c r="P105" s="54"/>
      <c r="Q105" s="54"/>
      <c r="R105" s="54"/>
      <c r="S105" s="54"/>
    </row>
    <row r="106" ht="12.9" customHeight="1">
      <c r="A106" s="64">
        <v>9520</v>
      </c>
      <c r="B106" t="s" s="65">
        <v>84</v>
      </c>
      <c r="C106" s="54"/>
      <c r="D106" s="54"/>
      <c r="E106" s="55"/>
      <c r="F106" s="54"/>
      <c r="G106" s="54"/>
      <c r="H106" s="54"/>
      <c r="I106" s="54"/>
      <c r="J106" s="54"/>
      <c r="K106" s="54"/>
      <c r="L106" s="54"/>
      <c r="M106" s="54"/>
      <c r="N106" s="54"/>
      <c r="O106" s="54"/>
      <c r="P106" s="54"/>
      <c r="Q106" s="54"/>
      <c r="R106" s="54"/>
      <c r="S106" s="54"/>
    </row>
    <row r="107" ht="12.9" customHeight="1">
      <c r="A107" s="62"/>
      <c r="B107" t="s" s="65">
        <v>78</v>
      </c>
      <c r="C107" s="55">
        <v>18500</v>
      </c>
      <c r="D107" s="54"/>
      <c r="E107" s="55">
        <v>42000</v>
      </c>
      <c r="F107" s="54"/>
      <c r="G107" s="54"/>
      <c r="H107" s="54"/>
      <c r="I107" s="54"/>
      <c r="J107" s="54"/>
      <c r="K107" s="54"/>
      <c r="L107" s="54"/>
      <c r="M107" s="54"/>
      <c r="N107" s="54"/>
      <c r="O107" s="54"/>
      <c r="P107" s="54"/>
      <c r="Q107" s="54"/>
      <c r="R107" s="54"/>
      <c r="S107" s="54"/>
    </row>
    <row r="108" ht="12.9" customHeight="1">
      <c r="A108" s="62"/>
      <c r="B108" t="s" s="65">
        <v>79</v>
      </c>
      <c r="C108" s="55">
        <v>19700</v>
      </c>
      <c r="D108" s="54"/>
      <c r="E108" s="55"/>
      <c r="F108" s="54"/>
      <c r="G108" s="54"/>
      <c r="H108" s="54"/>
      <c r="I108" s="54"/>
      <c r="J108" s="54"/>
      <c r="K108" s="54"/>
      <c r="L108" s="54"/>
      <c r="M108" s="54"/>
      <c r="N108" s="54"/>
      <c r="O108" s="54"/>
      <c r="P108" s="54"/>
      <c r="Q108" s="54"/>
      <c r="R108" s="54"/>
      <c r="S108" s="54"/>
    </row>
    <row r="109" ht="12.9" customHeight="1">
      <c r="A109" t="s" s="71">
        <v>80</v>
      </c>
      <c r="B109" s="53"/>
      <c r="C109" s="54"/>
      <c r="D109" s="54"/>
      <c r="E109" s="55"/>
      <c r="F109" s="54"/>
      <c r="G109" s="54"/>
      <c r="H109" s="54"/>
      <c r="I109" s="54"/>
      <c r="J109" s="54"/>
      <c r="K109" s="54"/>
      <c r="L109" s="54"/>
      <c r="M109" s="54"/>
      <c r="N109" s="54"/>
      <c r="O109" s="54"/>
      <c r="P109" s="54"/>
      <c r="Q109" s="54"/>
      <c r="R109" s="54"/>
      <c r="S109" s="54"/>
    </row>
    <row r="110" ht="12.9" customHeight="1">
      <c r="A110" s="62"/>
      <c r="B110" s="53"/>
      <c r="C110" s="54"/>
      <c r="D110" s="54"/>
      <c r="E110" s="55"/>
      <c r="F110" s="54"/>
      <c r="G110" s="54"/>
      <c r="H110" s="54"/>
      <c r="I110" s="54"/>
      <c r="J110" s="54"/>
      <c r="K110" s="54"/>
      <c r="L110" s="54"/>
      <c r="M110" s="54"/>
      <c r="N110" s="54"/>
      <c r="O110" s="54"/>
      <c r="P110" s="54"/>
      <c r="Q110" s="54"/>
      <c r="R110" s="54"/>
      <c r="S110" s="54"/>
    </row>
    <row r="111" ht="12.9" customHeight="1">
      <c r="A111" t="s" s="71">
        <v>85</v>
      </c>
      <c r="B111" s="53"/>
      <c r="C111" s="54"/>
      <c r="D111" s="54"/>
      <c r="E111" s="55"/>
      <c r="F111" s="54"/>
      <c r="G111" s="54"/>
      <c r="H111" s="54"/>
      <c r="I111" s="54"/>
      <c r="J111" s="54"/>
      <c r="K111" s="54"/>
      <c r="L111" s="54"/>
      <c r="M111" s="54"/>
      <c r="N111" s="54"/>
      <c r="O111" s="54"/>
      <c r="P111" s="54"/>
      <c r="Q111" s="54"/>
      <c r="R111" s="54"/>
      <c r="S111" s="54"/>
    </row>
    <row r="112" ht="12.9" customHeight="1">
      <c r="A112" s="62"/>
      <c r="B112" s="53"/>
      <c r="C112" s="54"/>
      <c r="D112" s="54"/>
      <c r="E112" s="55"/>
      <c r="F112" s="54"/>
      <c r="G112" s="54"/>
      <c r="H112" s="54"/>
      <c r="I112" s="54"/>
      <c r="J112" s="54"/>
      <c r="K112" s="54"/>
      <c r="L112" s="54"/>
      <c r="M112" s="54"/>
      <c r="N112" s="54"/>
      <c r="O112" s="54"/>
      <c r="P112" s="54"/>
      <c r="Q112" s="54"/>
      <c r="R112" s="54"/>
      <c r="S112" s="54"/>
    </row>
    <row r="113" ht="26.05" customHeight="1">
      <c r="A113" t="s" s="52">
        <v>86</v>
      </c>
      <c r="B113" s="53"/>
      <c r="C113" s="54"/>
      <c r="D113" s="54"/>
      <c r="E113" s="55"/>
      <c r="F113" s="54"/>
      <c r="G113" s="54"/>
      <c r="H113" s="54"/>
      <c r="I113" s="54"/>
      <c r="J113" s="54"/>
      <c r="K113" s="54"/>
      <c r="L113" s="54"/>
      <c r="M113" s="54"/>
      <c r="N113" s="54"/>
      <c r="O113" s="54"/>
      <c r="P113" s="54"/>
      <c r="Q113" s="54"/>
      <c r="R113" s="54"/>
      <c r="S113" s="54"/>
    </row>
    <row r="114" ht="18.8" customHeight="1">
      <c r="A114" t="s" s="87">
        <v>74</v>
      </c>
      <c r="B114" s="53"/>
      <c r="C114" s="54"/>
      <c r="D114" s="54"/>
      <c r="E114" s="55"/>
      <c r="F114" s="54"/>
      <c r="G114" s="54"/>
      <c r="H114" s="54"/>
      <c r="I114" s="54"/>
      <c r="J114" s="54"/>
      <c r="K114" s="54"/>
      <c r="L114" s="54"/>
      <c r="M114" s="54"/>
      <c r="N114" s="54"/>
      <c r="O114" s="54"/>
      <c r="P114" s="54"/>
      <c r="Q114" s="54"/>
      <c r="R114" s="54"/>
      <c r="S114" s="54"/>
    </row>
    <row r="115" ht="12.9" customHeight="1">
      <c r="A115" t="s" s="71">
        <v>75</v>
      </c>
      <c r="B115" s="53"/>
      <c r="C115" s="54"/>
      <c r="D115" s="54"/>
      <c r="E115" s="55"/>
      <c r="F115" s="54"/>
      <c r="G115" s="54"/>
      <c r="H115" s="54"/>
      <c r="I115" s="54"/>
      <c r="J115" s="54"/>
      <c r="K115" s="54"/>
      <c r="L115" s="54"/>
      <c r="M115" s="54"/>
      <c r="N115" s="54"/>
      <c r="O115" s="54"/>
      <c r="P115" s="54"/>
      <c r="Q115" s="54"/>
      <c r="R115" s="54"/>
      <c r="S115" s="54"/>
    </row>
    <row r="116" ht="12.9" customHeight="1">
      <c r="A116" s="64">
        <v>9510</v>
      </c>
      <c r="B116" t="s" s="65">
        <v>83</v>
      </c>
      <c r="C116" s="54"/>
      <c r="D116" s="54"/>
      <c r="E116" s="55"/>
      <c r="F116" s="54"/>
      <c r="G116" s="54"/>
      <c r="H116" s="54"/>
      <c r="I116" s="54"/>
      <c r="J116" s="54"/>
      <c r="K116" s="54"/>
      <c r="L116" s="54"/>
      <c r="M116" s="54"/>
      <c r="N116" s="54"/>
      <c r="O116" s="54"/>
      <c r="P116" s="54"/>
      <c r="Q116" s="54"/>
      <c r="R116" s="54"/>
      <c r="S116" s="54"/>
    </row>
    <row r="117" ht="12.9" customHeight="1">
      <c r="A117" s="64">
        <v>9515</v>
      </c>
      <c r="B117" t="s" s="65">
        <v>76</v>
      </c>
      <c r="C117" s="54"/>
      <c r="D117" s="54"/>
      <c r="E117" s="55"/>
      <c r="F117" s="54"/>
      <c r="G117" s="54"/>
      <c r="H117" s="54"/>
      <c r="I117" s="54"/>
      <c r="J117" s="54"/>
      <c r="K117" s="54"/>
      <c r="L117" s="54"/>
      <c r="M117" s="54"/>
      <c r="N117" s="54"/>
      <c r="O117" s="54"/>
      <c r="P117" s="54"/>
      <c r="Q117" s="54"/>
      <c r="R117" s="54"/>
      <c r="S117" s="54"/>
    </row>
    <row r="118" ht="12.9" customHeight="1">
      <c r="A118" s="64">
        <v>9520</v>
      </c>
      <c r="B118" t="s" s="65">
        <v>84</v>
      </c>
      <c r="C118" s="54"/>
      <c r="D118" s="54"/>
      <c r="E118" s="55"/>
      <c r="F118" s="54"/>
      <c r="G118" s="54"/>
      <c r="H118" s="54"/>
      <c r="I118" s="54"/>
      <c r="J118" s="54"/>
      <c r="K118" s="54"/>
      <c r="L118" s="54"/>
      <c r="M118" s="54"/>
      <c r="N118" s="54"/>
      <c r="O118" s="54"/>
      <c r="P118" s="54"/>
      <c r="Q118" s="54"/>
      <c r="R118" s="54"/>
      <c r="S118" s="54"/>
    </row>
    <row r="119" ht="12.9" customHeight="1">
      <c r="A119" s="62"/>
      <c r="B119" s="53"/>
      <c r="C119" s="88"/>
      <c r="D119" s="54"/>
      <c r="E119" s="55"/>
      <c r="F119" s="54"/>
      <c r="G119" s="54"/>
      <c r="H119" s="54"/>
      <c r="I119" s="54"/>
      <c r="J119" s="54"/>
      <c r="K119" s="54"/>
      <c r="L119" s="54"/>
      <c r="M119" s="54"/>
      <c r="N119" s="54"/>
      <c r="O119" s="54"/>
      <c r="P119" s="54"/>
      <c r="Q119" s="54"/>
      <c r="R119" s="54"/>
      <c r="S119" s="54"/>
    </row>
    <row r="120" ht="12.9" customHeight="1">
      <c r="A120" s="62"/>
      <c r="B120" t="s" s="65">
        <v>78</v>
      </c>
      <c r="C120" s="89"/>
      <c r="D120" s="54"/>
      <c r="E120" s="55">
        <v>100050</v>
      </c>
      <c r="F120" s="54"/>
      <c r="G120" s="54"/>
      <c r="H120" s="54"/>
      <c r="I120" s="54"/>
      <c r="J120" s="54"/>
      <c r="K120" s="54"/>
      <c r="L120" s="54"/>
      <c r="M120" s="54"/>
      <c r="N120" s="54"/>
      <c r="O120" s="54"/>
      <c r="P120" s="54"/>
      <c r="Q120" s="54"/>
      <c r="R120" s="54"/>
      <c r="S120" s="54"/>
    </row>
    <row r="121" ht="12.9" customHeight="1">
      <c r="A121" s="62"/>
      <c r="B121" t="s" s="65">
        <v>79</v>
      </c>
      <c r="C121" s="55"/>
      <c r="D121" s="54"/>
      <c r="E121" s="55"/>
      <c r="F121" s="54"/>
      <c r="G121" s="54"/>
      <c r="H121" s="54"/>
      <c r="I121" s="54"/>
      <c r="J121" s="54"/>
      <c r="K121" s="54"/>
      <c r="L121" s="54"/>
      <c r="M121" s="54"/>
      <c r="N121" s="54"/>
      <c r="O121" s="54"/>
      <c r="P121" s="54"/>
      <c r="Q121" s="54"/>
      <c r="R121" s="54"/>
      <c r="S121" s="54"/>
    </row>
    <row r="122" ht="12.9" customHeight="1">
      <c r="A122" t="s" s="71">
        <v>80</v>
      </c>
      <c r="B122" s="53"/>
      <c r="C122" s="54"/>
      <c r="D122" s="54"/>
      <c r="E122" s="90">
        <f>E120+E107+E95</f>
        <v>202050</v>
      </c>
      <c r="F122" s="54"/>
      <c r="G122" s="54"/>
      <c r="H122" s="54"/>
      <c r="I122" s="54"/>
      <c r="J122" s="54"/>
      <c r="K122" s="54"/>
      <c r="L122" s="54"/>
      <c r="M122" s="54"/>
      <c r="N122" s="54"/>
      <c r="O122" s="54"/>
      <c r="P122" s="54"/>
      <c r="Q122" s="54"/>
      <c r="R122" s="54"/>
      <c r="S122" s="54"/>
    </row>
    <row r="123" ht="12.9" customHeight="1">
      <c r="A123" s="62"/>
      <c r="B123" s="53"/>
      <c r="C123" s="54"/>
      <c r="D123" s="54"/>
      <c r="E123" s="54"/>
      <c r="F123" s="54"/>
      <c r="G123" s="54"/>
      <c r="H123" s="54"/>
      <c r="I123" s="54"/>
      <c r="J123" s="54"/>
      <c r="K123" s="54"/>
      <c r="L123" s="54"/>
      <c r="M123" s="54"/>
      <c r="N123" s="54"/>
      <c r="O123" s="54"/>
      <c r="P123" s="54"/>
      <c r="Q123" s="54"/>
      <c r="R123" s="54"/>
      <c r="S123" s="54"/>
    </row>
    <row r="124" ht="12.9" customHeight="1">
      <c r="A124" t="s" s="71">
        <v>89</v>
      </c>
      <c r="B124" s="53"/>
      <c r="C124" s="54"/>
      <c r="D124" s="54"/>
      <c r="E124" s="91">
        <v>49950</v>
      </c>
      <c r="F124" s="54"/>
      <c r="G124" s="54"/>
      <c r="H124" s="54"/>
      <c r="I124" s="54"/>
      <c r="J124" s="54"/>
      <c r="K124" s="54"/>
      <c r="L124" s="54"/>
      <c r="M124" s="54"/>
      <c r="N124" s="54"/>
      <c r="O124" s="54"/>
      <c r="P124" s="54"/>
      <c r="Q124" s="54"/>
      <c r="R124" s="54"/>
      <c r="S124" s="54"/>
    </row>
  </sheetData>
  <mergeCells count="6">
    <mergeCell ref="A1:S1"/>
    <mergeCell ref="E85:E88"/>
    <mergeCell ref="D95:D96"/>
    <mergeCell ref="D107:D108"/>
    <mergeCell ref="D120:D121"/>
    <mergeCell ref="F9:F12"/>
  </mergeCells>
  <pageMargins left="1" right="1" top="1" bottom="1" header="0.25" footer="0.25"/>
  <pageSetup firstPageNumber="1" fitToHeight="1" fitToWidth="1" scale="100" useFirstPageNumber="0" orientation="portrait" pageOrder="downThenOver"/>
  <headerFooter>
    <oddFooter>&amp;C&amp;"Helvetica Neue,Regular"&amp;12&amp;K000000&amp;P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dimension ref="A1:E19"/>
  <sheetViews>
    <sheetView workbookViewId="0" showGridLines="0" defaultGridColor="1"/>
  </sheetViews>
  <sheetFormatPr defaultColWidth="8.83333" defaultRowHeight="15" customHeight="1" outlineLevelRow="0" outlineLevelCol="0"/>
  <cols>
    <col min="1" max="1" width="12.5" style="92" customWidth="1"/>
    <col min="2" max="2" width="13.6719" style="92" customWidth="1"/>
    <col min="3" max="3" width="22.1719" style="92" customWidth="1"/>
    <col min="4" max="5" width="8.85156" style="92" customWidth="1"/>
    <col min="6" max="16384" width="8.85156" style="92" customWidth="1"/>
  </cols>
  <sheetData>
    <row r="1" ht="18.75" customHeight="1">
      <c r="A1" t="s" s="27">
        <v>95</v>
      </c>
      <c r="B1" s="3"/>
      <c r="C1" s="3"/>
      <c r="D1" s="3"/>
      <c r="E1" s="3"/>
    </row>
    <row r="2" ht="18.75" customHeight="1">
      <c r="A2" t="s" s="27">
        <v>96</v>
      </c>
      <c r="B2" s="3"/>
      <c r="C2" s="3"/>
      <c r="D2" s="3"/>
      <c r="E2" s="3"/>
    </row>
    <row r="3" ht="13.55" customHeight="1">
      <c r="A3" s="3"/>
      <c r="B3" s="3"/>
      <c r="C3" s="3"/>
      <c r="D3" s="3"/>
      <c r="E3" s="3"/>
    </row>
    <row r="4" ht="13.55" customHeight="1">
      <c r="A4" t="s" s="93">
        <v>97</v>
      </c>
      <c r="B4" t="s" s="93">
        <v>5</v>
      </c>
      <c r="C4" t="s" s="93">
        <v>98</v>
      </c>
      <c r="D4" s="3"/>
      <c r="E4" s="3"/>
    </row>
    <row r="5" ht="13.55" customHeight="1">
      <c r="A5" s="13">
        <v>13214</v>
      </c>
      <c r="B5" s="94">
        <v>4002.02</v>
      </c>
      <c r="C5" t="s" s="95">
        <v>99</v>
      </c>
      <c r="D5" s="3"/>
      <c r="E5" s="3"/>
    </row>
    <row r="6" ht="13.55" customHeight="1">
      <c r="A6" s="13">
        <v>13089</v>
      </c>
      <c r="B6" s="94">
        <v>1856.73</v>
      </c>
      <c r="C6" t="s" s="95">
        <v>99</v>
      </c>
      <c r="D6" s="3"/>
      <c r="E6" s="3"/>
    </row>
    <row r="7" ht="13.55" customHeight="1">
      <c r="A7" s="13">
        <v>13128</v>
      </c>
      <c r="B7" s="94">
        <v>974.99</v>
      </c>
      <c r="C7" t="s" s="95">
        <v>100</v>
      </c>
      <c r="D7" s="3"/>
      <c r="E7" s="3"/>
    </row>
    <row r="8" ht="13.55" customHeight="1">
      <c r="A8" s="13">
        <v>12381</v>
      </c>
      <c r="B8" s="94">
        <v>150</v>
      </c>
      <c r="C8" t="s" s="95">
        <v>100</v>
      </c>
      <c r="D8" s="3"/>
      <c r="E8" s="3"/>
    </row>
    <row r="9" ht="13.55" customHeight="1">
      <c r="A9" s="13">
        <v>12479</v>
      </c>
      <c r="B9" s="94">
        <v>218.64</v>
      </c>
      <c r="C9" t="s" s="95">
        <v>99</v>
      </c>
      <c r="D9" s="3"/>
      <c r="E9" s="3"/>
    </row>
    <row r="10" ht="13.55" customHeight="1">
      <c r="A10" s="13">
        <v>48185</v>
      </c>
      <c r="B10" s="94">
        <v>100</v>
      </c>
      <c r="C10" t="s" s="95">
        <v>100</v>
      </c>
      <c r="D10" s="3"/>
      <c r="E10" s="3"/>
    </row>
    <row r="11" ht="13.55" customHeight="1">
      <c r="A11" s="13">
        <v>12268</v>
      </c>
      <c r="B11" s="94">
        <v>379.33</v>
      </c>
      <c r="C11" t="s" s="95">
        <v>100</v>
      </c>
      <c r="D11" s="3"/>
      <c r="E11" s="3"/>
    </row>
    <row r="12" ht="13.55" customHeight="1">
      <c r="A12" s="13">
        <v>32732</v>
      </c>
      <c r="B12" s="94">
        <v>255</v>
      </c>
      <c r="C12" t="s" s="95">
        <v>100</v>
      </c>
      <c r="D12" s="3"/>
      <c r="E12" s="3"/>
    </row>
    <row r="13" ht="13.55" customHeight="1">
      <c r="A13" s="13">
        <v>36714</v>
      </c>
      <c r="B13" s="94">
        <v>933.25</v>
      </c>
      <c r="C13" t="s" s="95">
        <v>99</v>
      </c>
      <c r="D13" t="s" s="14">
        <v>101</v>
      </c>
      <c r="E13" s="3"/>
    </row>
    <row r="14" ht="13.55" customHeight="1">
      <c r="A14" s="13">
        <v>38619</v>
      </c>
      <c r="B14" s="94">
        <v>314.88</v>
      </c>
      <c r="C14" t="s" s="95">
        <v>100</v>
      </c>
      <c r="D14" s="3"/>
      <c r="E14" s="3"/>
    </row>
    <row r="15" ht="13.55" customHeight="1">
      <c r="A15" t="s" s="7">
        <v>10</v>
      </c>
      <c r="B15" s="96">
        <f>SUM(B5:B14)</f>
        <v>9184.84</v>
      </c>
      <c r="C15" s="3"/>
      <c r="D15" s="3"/>
      <c r="E15" s="3"/>
    </row>
    <row r="16" ht="13.55" customHeight="1">
      <c r="A16" s="3"/>
      <c r="B16" s="3"/>
      <c r="C16" s="3"/>
      <c r="D16" s="3"/>
      <c r="E16" s="3"/>
    </row>
    <row r="17" ht="13.55" customHeight="1">
      <c r="A17" t="s" s="7">
        <v>102</v>
      </c>
      <c r="B17" s="25"/>
      <c r="C17" s="25"/>
      <c r="D17" s="25"/>
      <c r="E17" s="3"/>
    </row>
    <row r="18" ht="13.55" customHeight="1">
      <c r="A18" s="3"/>
      <c r="B18" s="3"/>
      <c r="C18" s="3"/>
      <c r="D18" s="3"/>
      <c r="E18" s="3"/>
    </row>
    <row r="19" ht="13.55" customHeight="1">
      <c r="A19" t="s" s="7">
        <v>103</v>
      </c>
      <c r="B19" s="3"/>
      <c r="C19" s="3"/>
      <c r="D19" s="3"/>
      <c r="E19" s="3"/>
    </row>
  </sheetData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